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1325" windowHeight="8370" tabRatio="603"/>
  </bookViews>
  <sheets>
    <sheet name="sanayi" sheetId="2" r:id="rId1"/>
  </sheets>
  <calcPr calcId="145621"/>
</workbook>
</file>

<file path=xl/calcChain.xml><?xml version="1.0" encoding="utf-8"?>
<calcChain xmlns="http://schemas.openxmlformats.org/spreadsheetml/2006/main">
  <c r="I28" i="2" l="1"/>
  <c r="M28" i="2"/>
  <c r="I13" i="2"/>
  <c r="I14" i="2"/>
  <c r="I6" i="2"/>
  <c r="M30" i="2" l="1"/>
  <c r="I30" i="2"/>
  <c r="M34" i="2"/>
  <c r="I34" i="2"/>
  <c r="M10" i="2"/>
  <c r="I10" i="2"/>
  <c r="M11" i="2"/>
  <c r="I11" i="2"/>
  <c r="M6" i="2" l="1"/>
  <c r="M5" i="2" l="1"/>
  <c r="M36" i="2" l="1"/>
  <c r="I36" i="2"/>
  <c r="M8" i="2" l="1"/>
  <c r="I8" i="2"/>
  <c r="I19" i="2" l="1"/>
  <c r="M19" i="2"/>
  <c r="I23" i="2" l="1"/>
  <c r="M49" i="2" l="1"/>
  <c r="M48" i="2"/>
  <c r="M44" i="2"/>
  <c r="I44" i="2"/>
  <c r="M42" i="2"/>
  <c r="I42" i="2"/>
  <c r="M43" i="2"/>
  <c r="I43" i="2"/>
  <c r="M41" i="2"/>
  <c r="I41" i="2"/>
  <c r="M39" i="2"/>
  <c r="I39" i="2"/>
  <c r="M45" i="2"/>
  <c r="I45" i="2"/>
  <c r="M37" i="2"/>
  <c r="I37" i="2"/>
  <c r="M40" i="2"/>
  <c r="I40" i="2"/>
  <c r="M38" i="2"/>
  <c r="I38" i="2"/>
  <c r="M15" i="2"/>
  <c r="I15" i="2"/>
  <c r="M14" i="2"/>
  <c r="M13" i="2"/>
  <c r="M26" i="2"/>
  <c r="I26" i="2"/>
  <c r="M32" i="2"/>
  <c r="I32" i="2"/>
  <c r="M12" i="2"/>
  <c r="I12" i="2"/>
  <c r="M35" i="2"/>
  <c r="I35" i="2"/>
  <c r="M29" i="2"/>
  <c r="I29" i="2"/>
  <c r="M27" i="2"/>
  <c r="I27" i="2"/>
  <c r="M25" i="2"/>
  <c r="I25" i="2"/>
  <c r="M22" i="2"/>
  <c r="I22" i="2"/>
  <c r="M23" i="2"/>
  <c r="M21" i="2"/>
  <c r="I21" i="2"/>
  <c r="M9" i="2"/>
  <c r="I9" i="2"/>
  <c r="M18" i="2"/>
  <c r="I18" i="2"/>
  <c r="M31" i="2"/>
  <c r="I31" i="2"/>
  <c r="M33" i="2"/>
  <c r="I33" i="2"/>
  <c r="M7" i="2"/>
  <c r="I7" i="2"/>
  <c r="M24" i="2"/>
  <c r="I24" i="2"/>
  <c r="M20" i="2"/>
  <c r="I20" i="2"/>
  <c r="M17" i="2"/>
  <c r="I17" i="2"/>
  <c r="M16" i="2"/>
  <c r="I16" i="2"/>
  <c r="I5" i="2"/>
  <c r="J28" i="2" s="1"/>
  <c r="J6" i="2" l="1"/>
  <c r="J34" i="2"/>
  <c r="J10" i="2"/>
  <c r="J30" i="2"/>
  <c r="J11" i="2"/>
  <c r="J36" i="2"/>
  <c r="J19" i="2"/>
  <c r="J8" i="2"/>
  <c r="J44" i="2"/>
  <c r="J17" i="2"/>
  <c r="J7" i="2"/>
  <c r="J22" i="2"/>
  <c r="J26" i="2"/>
  <c r="J16" i="2"/>
  <c r="J13" i="2"/>
  <c r="J5" i="2"/>
  <c r="J24" i="2"/>
  <c r="J25" i="2"/>
  <c r="J15" i="2"/>
  <c r="J39" i="2"/>
  <c r="J43" i="2"/>
  <c r="J20" i="2"/>
  <c r="J31" i="2"/>
  <c r="J35" i="2"/>
  <c r="J12" i="2"/>
  <c r="J37" i="2"/>
  <c r="J9" i="2"/>
  <c r="J21" i="2"/>
  <c r="J27" i="2"/>
  <c r="J14" i="2"/>
  <c r="J38" i="2"/>
  <c r="J41" i="2"/>
  <c r="J42" i="2"/>
  <c r="J33" i="2"/>
  <c r="J18" i="2"/>
  <c r="J23" i="2"/>
  <c r="J29" i="2"/>
  <c r="J32" i="2"/>
  <c r="J40" i="2"/>
  <c r="J45" i="2"/>
</calcChain>
</file>

<file path=xl/sharedStrings.xml><?xml version="1.0" encoding="utf-8"?>
<sst xmlns="http://schemas.openxmlformats.org/spreadsheetml/2006/main" count="284" uniqueCount="143">
  <si>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</si>
  <si>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</si>
  <si>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</si>
  <si>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</si>
  <si>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</si>
  <si>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</si>
  <si>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</si>
  <si>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</si>
  <si>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</si>
  <si>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</si>
  <si>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</si>
  <si>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</si>
  <si>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</si>
  <si>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</si>
  <si>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</si>
  <si>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</si>
  <si>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</si>
  <si>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</si>
  <si>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</si>
  <si>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</si>
  <si>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</si>
  <si>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</si>
  <si>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</si>
  <si>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</si>
  <si>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</si>
  <si>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</si>
  <si>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</si>
  <si>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</si>
  <si>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</si>
  <si>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</si>
  <si>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</si>
  <si>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</si>
  <si>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</si>
  <si>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</si>
  <si>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</si>
  <si>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</si>
  <si>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</si>
  <si>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</si>
  <si>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</si>
  <si>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</si>
  <si>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</si>
  <si>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</si>
  <si>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</si>
  <si>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</si>
  <si>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</si>
  <si>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</si>
  <si>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</si>
  <si>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</si>
  <si>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</si>
  <si>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</si>
  <si>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</si>
  <si>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</si>
  <si>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</si>
  <si>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</si>
  <si>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</si>
  <si>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</si>
  <si>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</si>
  <si>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</si>
  <si>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</si>
  <si>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</si>
  <si>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</si>
  <si>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</si>
  <si>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</si>
  <si>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</si>
  <si>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</si>
  <si>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</si>
  <si>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</si>
  <si>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</si>
  <si>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</si>
  <si>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</si>
  <si>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</si>
  <si>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</si>
  <si>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</si>
  <si>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</si>
  <si>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sz val="11"/>
        <rFont val="Arial"/>
        <family val="2"/>
        <charset val="162"/>
      </rPr>
      <t>Değişim</t>
    </r>
    <r>
      <rPr>
        <b/>
        <sz val="11"/>
        <rFont val="Arial"/>
        <family val="2"/>
        <charset val="162"/>
      </rPr>
      <t xml:space="preserve"> 
Sırası</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</si>
  <si>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</si>
  <si>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</si>
  <si>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</si>
  <si>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</si>
  <si>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</si>
  <si>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</si>
  <si>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</si>
  <si>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</si>
  <si>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</si>
  <si>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</si>
  <si>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t>2,255141 x 1000
8250 x 0,93</t>
  </si>
  <si>
    <t>6,291500 x 1000
8250 x 0,93</t>
  </si>
  <si>
    <t>6,323000 x 1000
8250 x 0,93</t>
  </si>
  <si>
    <t>1,240000 x 1000
4.679 x 0,65</t>
  </si>
  <si>
    <t>1,534000 x 1000
4.959 x 0.65</t>
  </si>
  <si>
    <t>3,220340 x 1000
7.000 x 0,65</t>
  </si>
  <si>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</si>
  <si>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t>2,001168 x 1000</t>
    </r>
    <r>
      <rPr>
        <vertAlign val="superscript"/>
        <sz val="11"/>
        <rFont val="Arial"/>
        <family val="2"/>
      </rPr>
      <t xml:space="preserve">
</t>
    </r>
    <r>
      <rPr>
        <sz val="11"/>
        <rFont val="Arial"/>
        <family val="2"/>
      </rPr>
      <t>860 x 0,99</t>
    </r>
  </si>
  <si>
    <r>
      <t xml:space="preserve">(02 Şubat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</si>
  <si>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Şubat2022
</t>
    </r>
    <r>
      <rPr>
        <sz val="12"/>
        <rFont val="Arial"/>
        <family val="2"/>
        <charset val="162"/>
      </rPr>
      <t>Tarihindeki
Birim Fiyat</t>
    </r>
  </si>
  <si>
    <r>
      <t>02 Şubat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</si>
  <si>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2"/>
        <rFont val="Arial"/>
        <family val="2"/>
        <charset val="162"/>
      </rPr>
      <t>02 Şubat 2021</t>
    </r>
    <r>
      <rPr>
        <sz val="12"/>
        <rFont val="Arial"/>
        <family val="2"/>
        <charset val="162"/>
      </rPr>
      <t xml:space="preserve">
Tarihindeki 
Birim Fiyatları </t>
    </r>
  </si>
  <si>
    <t>02 Şubat 2022
02 Şubat 2021</t>
  </si>
  <si>
    <r>
      <t xml:space="preserve">02 Şubat </t>
    </r>
    <r>
      <rPr>
        <b/>
        <sz val="12"/>
        <rFont val="Arial"/>
        <family val="2"/>
        <charset val="162"/>
      </rPr>
      <t>2022</t>
    </r>
    <r>
      <rPr>
        <sz val="12"/>
        <rFont val="Arial"/>
        <family val="2"/>
        <charset val="162"/>
      </rPr>
      <t xml:space="preserve"> tarihinde</t>
    </r>
  </si>
  <si>
    <r>
      <t xml:space="preserve">02 Şubat </t>
    </r>
    <r>
      <rPr>
        <b/>
        <sz val="12"/>
        <rFont val="Arial"/>
        <family val="2"/>
        <charset val="162"/>
      </rPr>
      <t>2021</t>
    </r>
    <r>
      <rPr>
        <sz val="12"/>
        <rFont val="Arial"/>
        <family val="2"/>
        <charset val="162"/>
      </rPr>
      <t xml:space="preserve"> tarihinde</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</si>
  <si>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02 Şubat 2022 tarihinde yayınlanan, 02 Şubat 2021 tarihinde geçerli olan tarifesindeki fiyatlardır. </t>
    </r>
  </si>
  <si>
    <r>
      <t>5.</t>
    </r>
    <r>
      <rPr>
        <sz val="11"/>
        <rFont val="Arial"/>
        <family val="2"/>
        <charset val="162"/>
      </rPr>
      <t xml:space="preserve"> </t>
    </r>
    <r>
      <rPr>
        <b/>
        <sz val="11"/>
        <rFont val="Arial"/>
        <family val="2"/>
        <charset val="162"/>
      </rPr>
      <t xml:space="preserve"> Elektrik birim fiyatı</t>
    </r>
    <r>
      <rPr>
        <sz val="11"/>
        <rFont val="Arial"/>
        <family val="2"/>
        <charset val="162"/>
      </rPr>
      <t xml:space="preserve"> 01 Şubat 2022 tarihinden itibaren geçerli olacağı ilan edilen ve 02 Şubat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</si>
  <si>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02 Şubat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</si>
  <si>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02 Şubat 2022 tarihinde geçerli olan </t>
    </r>
    <r>
      <rPr>
        <b/>
        <sz val="11"/>
        <rFont val="Arial"/>
        <family val="2"/>
        <charset val="162"/>
      </rPr>
      <t>TKİ - ELİ</t>
    </r>
    <r>
      <rPr>
        <sz val="11"/>
        <rFont val="Arial"/>
        <family val="2"/>
        <charset val="162"/>
      </rPr>
      <t>'nin 01 Ocak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</si>
  <si>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02 Şubat 2022 tarihinde geçerli olan; </t>
    </r>
    <r>
      <rPr>
        <b/>
        <sz val="11"/>
        <rFont val="Arial"/>
        <family val="2"/>
        <charset val="162"/>
      </rPr>
      <t>ceviz tipi ithal linyit</t>
    </r>
    <r>
      <rPr>
        <sz val="11"/>
        <rFont val="Arial"/>
        <family val="2"/>
      </rPr>
      <t xml:space="preserve"> için nakliye ücreti ve KDV dahil bayi satış fiyatı 95 TL/ 25kg.torba veya 3.800 TL/ton'dur.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</si>
  <si>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02 Şubat 2021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</si>
  <si>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t>7,855932 x 1000
9,562 x 0,80</t>
  </si>
  <si>
    <r>
      <t>14,632434 x 1000</t>
    </r>
    <r>
      <rPr>
        <vertAlign val="superscript"/>
        <sz val="11"/>
        <rFont val="Arial"/>
        <family val="2"/>
      </rPr>
      <t xml:space="preserve">
</t>
    </r>
    <r>
      <rPr>
        <sz val="11"/>
        <rFont val="Arial"/>
        <family val="2"/>
      </rPr>
      <t>10,256 x 0,84</t>
    </r>
  </si>
  <si>
    <r>
      <t>17,726780 x 1000</t>
    </r>
    <r>
      <rPr>
        <vertAlign val="superscript"/>
        <sz val="11"/>
        <rFont val="Arial"/>
        <family val="2"/>
      </rPr>
      <t xml:space="preserve">
</t>
    </r>
    <r>
      <rPr>
        <sz val="11"/>
        <rFont val="Arial"/>
        <family val="2"/>
      </rPr>
      <t>11,100 x 0,92</t>
    </r>
  </si>
  <si>
    <r>
      <t>16,641536 x 1000</t>
    </r>
    <r>
      <rPr>
        <vertAlign val="superscript"/>
        <sz val="11"/>
        <rFont val="Arial"/>
        <family val="2"/>
      </rPr>
      <t xml:space="preserve">
</t>
    </r>
    <r>
      <rPr>
        <sz val="11"/>
        <rFont val="Arial"/>
        <family val="2"/>
      </rPr>
      <t>11,000 x 0,92</t>
    </r>
  </si>
  <si>
    <r>
      <t>15,128669 x 1000</t>
    </r>
    <r>
      <rPr>
        <vertAlign val="superscript"/>
        <sz val="11"/>
        <rFont val="Arial"/>
        <family val="2"/>
      </rPr>
      <t xml:space="preserve">
</t>
    </r>
    <r>
      <rPr>
        <sz val="11"/>
        <rFont val="Arial"/>
        <family val="2"/>
      </rPr>
      <t>11,000 x 0,92</t>
    </r>
  </si>
  <si>
    <r>
      <t>17,575330 x 1000</t>
    </r>
    <r>
      <rPr>
        <vertAlign val="superscript"/>
        <sz val="11"/>
        <rFont val="Arial"/>
        <family val="2"/>
      </rPr>
      <t xml:space="preserve">
</t>
    </r>
    <r>
      <rPr>
        <sz val="11"/>
        <rFont val="Arial"/>
        <family val="2"/>
      </rPr>
      <t>11,000 x 0,90</t>
    </r>
  </si>
  <si>
    <t xml:space="preserve">111,191000 x 1000
8250 x 0,93 </t>
  </si>
  <si>
    <t xml:space="preserve">11,546000 x 1000
8250 x 0,93 </t>
  </si>
  <si>
    <t xml:space="preserve">6,403632 x 1000
8250 x 0,93 </t>
  </si>
  <si>
    <t xml:space="preserve">2,456802 1000
8250 x 0,93 </t>
  </si>
  <si>
    <t xml:space="preserve">2,551785 1000
8250 x 0,93 </t>
  </si>
  <si>
    <t xml:space="preserve">6,330154 x 1000
8250 x 0,93 </t>
  </si>
  <si>
    <t xml:space="preserve">6,356270 x 1000
8250 x 0,93 </t>
  </si>
  <si>
    <t xml:space="preserve">6,524661 x 1000
8250 x 0,93 </t>
  </si>
  <si>
    <t xml:space="preserve">2,558465 x 1000
8250 x 0,93 </t>
  </si>
  <si>
    <t xml:space="preserve">2,755538 x 1000
8250 x 0,93 </t>
  </si>
  <si>
    <t xml:space="preserve">6,353054 x 1000
8250 x 0,93 </t>
  </si>
  <si>
    <t xml:space="preserve">6,395459 x 1000
8250 x 0,93 </t>
  </si>
  <si>
    <t xml:space="preserve">6,471126 x 1000
8250 x 0,93 </t>
  </si>
  <si>
    <t xml:space="preserve">6,626324 x 1000
8250 x 0,93 </t>
  </si>
  <si>
    <t xml:space="preserve">2,508072 x 1000
8250 x 0,93 </t>
  </si>
  <si>
    <t xml:space="preserve">2,378609 x 1000
8250 x 0,93 </t>
  </si>
  <si>
    <t xml:space="preserve">6,446468 x 1000
8250 x 0,93 </t>
  </si>
  <si>
    <t xml:space="preserve">6,386985 x 1000
8250 x 0,93 </t>
  </si>
  <si>
    <t xml:space="preserve">6,344191 x 1000
8250 x 0,93 </t>
  </si>
  <si>
    <t xml:space="preserve">6,333959 x 1000
8250 x 0,93 </t>
  </si>
  <si>
    <t xml:space="preserve">6,703379 x 1000
8250 x 0,93 </t>
  </si>
  <si>
    <t xml:space="preserve">6,579202 x 1000
8250 x 0,93 </t>
  </si>
  <si>
    <t xml:space="preserve">6,514675 x 1000
8250 x 0,93 </t>
  </si>
  <si>
    <t xml:space="preserve">6,374462 x 1000
8250 x 0,93 </t>
  </si>
  <si>
    <t xml:space="preserve">6,337835 x 1000
8250 x 0,93 </t>
  </si>
  <si>
    <t xml:space="preserve">2,817004 x 1000
8250 x 0,93 </t>
  </si>
  <si>
    <t xml:space="preserve">6,884863 x 1000
8250 x 0,93 </t>
  </si>
  <si>
    <t xml:space="preserve">6,456293 x 1000
8250 x 0,93 </t>
  </si>
  <si>
    <r>
      <t xml:space="preserve">6. </t>
    </r>
    <r>
      <rPr>
        <sz val="11"/>
        <rFont val="Arial"/>
        <family val="2"/>
        <charset val="162"/>
      </rPr>
      <t xml:space="preserve"> </t>
    </r>
    <r>
      <rPr>
        <b/>
        <sz val="11"/>
        <rFont val="Arial"/>
        <family val="2"/>
        <charset val="162"/>
      </rPr>
      <t xml:space="preserve"> LPG tüpgaz </t>
    </r>
    <r>
      <rPr>
        <sz val="11"/>
        <rFont val="Arial"/>
        <family val="2"/>
        <charset val="162"/>
      </rPr>
      <t>ve</t>
    </r>
    <r>
      <rPr>
        <b/>
        <sz val="11"/>
        <rFont val="Arial"/>
        <family val="2"/>
        <charset val="162"/>
      </rPr>
      <t xml:space="preserve"> Dökmegaz </t>
    </r>
    <r>
      <rPr>
        <sz val="11"/>
        <rFont val="Arial"/>
        <family val="2"/>
        <charset val="162"/>
      </rPr>
      <t xml:space="preserve">fiyatları 12 Ocak 2022 tarihinde yayınlanan, 02 Şubat 2022 tarihinde geçerli olan </t>
    </r>
    <r>
      <rPr>
        <b/>
        <sz val="11"/>
        <rFont val="Arial"/>
        <family val="2"/>
        <charset val="162"/>
      </rPr>
      <t>AYGAZ</t>
    </r>
    <r>
      <rPr>
        <sz val="11"/>
        <rFont val="Arial"/>
        <family val="2"/>
        <charset val="162"/>
      </rPr>
      <t xml:space="preserve"> ve 13 Ocak 2022 tarihinde yayınlanan, 02 Şubat 2022 tarihinde geçerli olan </t>
    </r>
    <r>
      <rPr>
        <b/>
        <sz val="11"/>
        <rFont val="Arial"/>
        <family val="2"/>
        <charset val="162"/>
      </rPr>
      <t>İPRAGAZ</t>
    </r>
    <r>
      <rPr>
        <sz val="11"/>
        <rFont val="Arial"/>
        <family val="2"/>
        <charset val="162"/>
      </rPr>
      <t xml:space="preserve">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</si>
  <si>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Şubat 2022 tarihinde yayınlanan </t>
    </r>
    <r>
      <rPr>
        <b/>
        <sz val="11"/>
        <rFont val="Arial"/>
        <family val="2"/>
      </rPr>
      <t>İPRAGAZ</t>
    </r>
    <r>
      <rPr>
        <sz val="11"/>
        <rFont val="Arial"/>
        <family val="2"/>
      </rPr>
      <t xml:space="preserve"> fiyatlarıdır.</t>
    </r>
  </si>
  <si>
    <r>
      <rPr>
        <b/>
        <sz val="11"/>
        <rFont val="Arial"/>
        <family val="2"/>
        <charset val="162"/>
      </rPr>
      <t>3. Doğalgaz</t>
    </r>
    <r>
      <rPr>
        <sz val="11"/>
        <rFont val="Arial"/>
        <family val="2"/>
      </rPr>
      <t xml:space="preserve"> birim fiyatları 01 Şubat 2022 tarihinde yayınlanan, 02 Şubat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</si>
</sst>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s>
  <fills count="29">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21FF85"/>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s>
  <borders count="6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6">
    <xf numFmtId="0" fontId="0" fillId="0" borderId="0"/>
    <xf numFmtId="0" fontId="2" fillId="0" borderId="0"/>
    <xf numFmtId="0" fontId="35" fillId="0" borderId="0"/>
    <xf numFmtId="0" fontId="1" fillId="0" borderId="0"/>
    <xf numFmtId="0" fontId="1" fillId="0" borderId="0"/>
    <xf numFmtId="0" fontId="1" fillId="0" borderId="0"/>
  </cellStyleXfs>
  <cellXfs count="409">
    <xf numFmtId="0" fontId="0" fillId="0" borderId="0" xfId="0"/>
    <xf numFmtId="0" fontId="11" fillId="0" borderId="0" xfId="0" applyFont="1" applyFill="1" applyAlignment="1">
      <alignment vertical="center"/>
    </xf>
    <xf numFmtId="0" fontId="8"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5"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165" fontId="18" fillId="6" borderId="2" xfId="0" applyNumberFormat="1" applyFont="1" applyFill="1" applyBorder="1" applyAlignment="1">
      <alignment horizontal="right"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0" fontId="5" fillId="10" borderId="3"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20"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8" fillId="6" borderId="8" xfId="0" applyNumberFormat="1" applyFont="1" applyFill="1" applyBorder="1" applyAlignment="1">
      <alignment horizontal="right" vertical="center"/>
    </xf>
    <xf numFmtId="169" fontId="18" fillId="11" borderId="8" xfId="0" applyNumberFormat="1" applyFont="1" applyFill="1" applyBorder="1" applyAlignment="1">
      <alignment horizontal="right" vertical="center"/>
    </xf>
    <xf numFmtId="169" fontId="18" fillId="10" borderId="8" xfId="0" applyNumberFormat="1" applyFont="1" applyFill="1" applyBorder="1" applyAlignment="1">
      <alignment horizontal="right" vertical="center"/>
    </xf>
    <xf numFmtId="165" fontId="18" fillId="10" borderId="2" xfId="0" applyNumberFormat="1" applyFont="1" applyFill="1" applyBorder="1" applyAlignment="1">
      <alignment horizontal="right" vertical="center" wrapText="1"/>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8"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8"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15"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8" fillId="14"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20"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8" fillId="15" borderId="8" xfId="0" applyNumberFormat="1" applyFont="1" applyFill="1" applyBorder="1" applyAlignment="1">
      <alignment horizontal="right" vertical="center"/>
    </xf>
    <xf numFmtId="165" fontId="18" fillId="15" borderId="2" xfId="0" applyNumberFormat="1" applyFont="1" applyFill="1" applyBorder="1" applyAlignment="1">
      <alignment horizontal="right" vertical="center" wrapText="1"/>
    </xf>
    <xf numFmtId="165" fontId="18" fillId="14" borderId="2" xfId="0" applyNumberFormat="1" applyFont="1" applyFill="1" applyBorder="1" applyAlignment="1">
      <alignment horizontal="right" vertical="center" wrapText="1"/>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9" fontId="18" fillId="16" borderId="8" xfId="0" applyNumberFormat="1" applyFont="1" applyFill="1" applyBorder="1" applyAlignment="1">
      <alignment horizontal="right" vertical="center"/>
    </xf>
    <xf numFmtId="3" fontId="33" fillId="10" borderId="7" xfId="0" applyNumberFormat="1" applyFont="1" applyFill="1" applyBorder="1" applyAlignment="1">
      <alignment horizontal="center" vertical="center"/>
    </xf>
    <xf numFmtId="3" fontId="33" fillId="14" borderId="7" xfId="0" applyNumberFormat="1" applyFont="1" applyFill="1" applyBorder="1" applyAlignment="1">
      <alignment horizontal="center" vertical="center"/>
    </xf>
    <xf numFmtId="3" fontId="33" fillId="15" borderId="7" xfId="0" applyNumberFormat="1" applyFont="1" applyFill="1" applyBorder="1" applyAlignment="1">
      <alignment horizontal="center" vertical="center"/>
    </xf>
    <xf numFmtId="3" fontId="33" fillId="11" borderId="7" xfId="0" applyNumberFormat="1" applyFont="1" applyFill="1" applyBorder="1" applyAlignment="1">
      <alignment horizontal="center" vertical="center"/>
    </xf>
    <xf numFmtId="3" fontId="33" fillId="12" borderId="7" xfId="0" applyNumberFormat="1" applyFont="1" applyFill="1" applyBorder="1" applyAlignment="1">
      <alignment horizontal="center" vertical="center"/>
    </xf>
    <xf numFmtId="3" fontId="33" fillId="13" borderId="7" xfId="0" applyNumberFormat="1" applyFont="1" applyFill="1" applyBorder="1" applyAlignment="1">
      <alignment horizontal="center" vertical="center"/>
    </xf>
    <xf numFmtId="3" fontId="33" fillId="6" borderId="7" xfId="0" applyNumberFormat="1" applyFont="1" applyFill="1" applyBorder="1" applyAlignment="1">
      <alignment horizontal="center" vertical="center"/>
    </xf>
    <xf numFmtId="3" fontId="33" fillId="16" borderId="7" xfId="0" applyNumberFormat="1" applyFont="1" applyFill="1" applyBorder="1" applyAlignment="1">
      <alignment horizontal="center" vertical="center"/>
    </xf>
    <xf numFmtId="165" fontId="18" fillId="12" borderId="2" xfId="0" applyNumberFormat="1" applyFont="1" applyFill="1" applyBorder="1" applyAlignment="1">
      <alignment horizontal="right" vertical="center" wrapText="1"/>
    </xf>
    <xf numFmtId="165" fontId="18" fillId="13" borderId="2" xfId="0" applyNumberFormat="1" applyFont="1" applyFill="1" applyBorder="1" applyAlignment="1">
      <alignment horizontal="right" vertical="center" wrapText="1"/>
    </xf>
    <xf numFmtId="165" fontId="18" fillId="16" borderId="2" xfId="0" applyNumberFormat="1" applyFont="1" applyFill="1" applyBorder="1" applyAlignment="1">
      <alignment horizontal="right" vertical="center" wrapText="1"/>
    </xf>
    <xf numFmtId="0" fontId="17"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33" fillId="17" borderId="7" xfId="0" applyNumberFormat="1" applyFont="1" applyFill="1" applyBorder="1" applyAlignment="1">
      <alignment horizontal="center" vertical="center"/>
    </xf>
    <xf numFmtId="169" fontId="18" fillId="17" borderId="8" xfId="0" applyNumberFormat="1" applyFont="1" applyFill="1" applyBorder="1" applyAlignment="1">
      <alignment horizontal="right" vertical="center"/>
    </xf>
    <xf numFmtId="167" fontId="23" fillId="17" borderId="4" xfId="0" applyNumberFormat="1" applyFont="1" applyFill="1" applyBorder="1" applyAlignment="1">
      <alignment vertical="center" wrapText="1"/>
    </xf>
    <xf numFmtId="167" fontId="23" fillId="10" borderId="4" xfId="0" applyNumberFormat="1" applyFont="1" applyFill="1" applyBorder="1" applyAlignment="1">
      <alignment vertical="center" wrapText="1"/>
    </xf>
    <xf numFmtId="167" fontId="23" fillId="14" borderId="4" xfId="0" applyNumberFormat="1" applyFont="1" applyFill="1" applyBorder="1" applyAlignment="1">
      <alignment vertical="center" wrapText="1"/>
    </xf>
    <xf numFmtId="167" fontId="23" fillId="15" borderId="4" xfId="0" applyNumberFormat="1" applyFont="1" applyFill="1" applyBorder="1" applyAlignment="1">
      <alignment vertical="center" wrapText="1"/>
    </xf>
    <xf numFmtId="167" fontId="23" fillId="11" borderId="4" xfId="0" applyNumberFormat="1" applyFont="1" applyFill="1" applyBorder="1" applyAlignment="1">
      <alignment vertical="center" wrapText="1"/>
    </xf>
    <xf numFmtId="167" fontId="23" fillId="12" borderId="4" xfId="0" applyNumberFormat="1" applyFont="1" applyFill="1" applyBorder="1" applyAlignment="1">
      <alignment vertical="center" wrapText="1"/>
    </xf>
    <xf numFmtId="167" fontId="23" fillId="13" borderId="4" xfId="0" applyNumberFormat="1" applyFont="1" applyFill="1" applyBorder="1" applyAlignment="1">
      <alignment vertical="center" wrapText="1"/>
    </xf>
    <xf numFmtId="167" fontId="23" fillId="6" borderId="4" xfId="0" applyNumberFormat="1" applyFont="1" applyFill="1" applyBorder="1" applyAlignment="1">
      <alignment vertical="center" wrapText="1"/>
    </xf>
    <xf numFmtId="167" fontId="23" fillId="16" borderId="4" xfId="0" applyNumberFormat="1" applyFont="1" applyFill="1" applyBorder="1" applyAlignment="1">
      <alignment vertical="center" wrapText="1"/>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3" fontId="6" fillId="18" borderId="3" xfId="0" applyNumberFormat="1"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33" fillId="18" borderId="7" xfId="0" applyNumberFormat="1" applyFont="1" applyFill="1" applyBorder="1" applyAlignment="1">
      <alignment horizontal="center" vertical="center"/>
    </xf>
    <xf numFmtId="167" fontId="23"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0" fontId="30" fillId="15" borderId="9" xfId="0" applyFont="1" applyFill="1" applyBorder="1" applyAlignment="1">
      <alignment horizontal="center" vertical="center"/>
    </xf>
    <xf numFmtId="0" fontId="9" fillId="17" borderId="65" xfId="0" applyFont="1" applyFill="1" applyBorder="1" applyAlignment="1">
      <alignment horizontal="center" vertical="center"/>
    </xf>
    <xf numFmtId="0" fontId="9" fillId="17" borderId="64" xfId="0" applyFont="1" applyFill="1" applyBorder="1" applyAlignment="1">
      <alignment horizontal="center" vertical="center"/>
    </xf>
    <xf numFmtId="0" fontId="9" fillId="10" borderId="65" xfId="0" applyFont="1" applyFill="1" applyBorder="1" applyAlignment="1">
      <alignment horizontal="center" vertical="center"/>
    </xf>
    <xf numFmtId="0" fontId="9" fillId="14" borderId="65" xfId="0" applyFont="1" applyFill="1" applyBorder="1" applyAlignment="1">
      <alignment horizontal="center" vertical="center"/>
    </xf>
    <xf numFmtId="0" fontId="9" fillId="15" borderId="65" xfId="0" applyFont="1" applyFill="1" applyBorder="1" applyAlignment="1">
      <alignment horizontal="center" vertical="center"/>
    </xf>
    <xf numFmtId="0" fontId="9" fillId="11" borderId="65" xfId="0" applyFont="1" applyFill="1" applyBorder="1" applyAlignment="1">
      <alignment horizontal="center" vertical="center"/>
    </xf>
    <xf numFmtId="0" fontId="9" fillId="12" borderId="64" xfId="0" applyFont="1" applyFill="1" applyBorder="1" applyAlignment="1">
      <alignment horizontal="center" vertical="center"/>
    </xf>
    <xf numFmtId="0" fontId="9" fillId="16" borderId="64" xfId="0" applyFont="1" applyFill="1" applyBorder="1" applyAlignment="1">
      <alignment horizontal="center" vertical="center"/>
    </xf>
    <xf numFmtId="0" fontId="9" fillId="13" borderId="64" xfId="0" applyFont="1" applyFill="1" applyBorder="1" applyAlignment="1">
      <alignment horizontal="center" vertical="center"/>
    </xf>
    <xf numFmtId="0" fontId="9" fillId="6" borderId="65" xfId="0" applyFont="1" applyFill="1" applyBorder="1" applyAlignment="1">
      <alignment horizontal="center" vertical="center"/>
    </xf>
    <xf numFmtId="0" fontId="9" fillId="18" borderId="64" xfId="0" applyFont="1" applyFill="1" applyBorder="1" applyAlignment="1">
      <alignment horizontal="center" vertical="center"/>
    </xf>
    <xf numFmtId="0" fontId="9" fillId="8" borderId="66" xfId="0" applyFont="1" applyFill="1" applyBorder="1" applyAlignment="1">
      <alignment horizontal="center" vertical="center"/>
    </xf>
    <xf numFmtId="0" fontId="5" fillId="8" borderId="13"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8" fillId="8" borderId="11" xfId="0" applyFont="1" applyFill="1" applyBorder="1" applyAlignment="1">
      <alignment horizontal="center" vertical="center" wrapText="1"/>
    </xf>
    <xf numFmtId="3" fontId="20" fillId="8" borderId="10" xfId="0" applyNumberFormat="1" applyFont="1" applyFill="1" applyBorder="1" applyAlignment="1">
      <alignment vertical="center" wrapText="1"/>
    </xf>
    <xf numFmtId="9" fontId="8" fillId="8" borderId="12" xfId="0" applyNumberFormat="1" applyFont="1" applyFill="1" applyBorder="1" applyAlignment="1">
      <alignment horizontal="center" vertical="center"/>
    </xf>
    <xf numFmtId="0" fontId="6" fillId="8" borderId="13" xfId="0" applyFont="1" applyFill="1" applyBorder="1" applyAlignment="1">
      <alignment horizontal="center" vertical="center" wrapText="1"/>
    </xf>
    <xf numFmtId="168" fontId="4" fillId="8" borderId="12" xfId="0" applyNumberFormat="1" applyFont="1" applyFill="1" applyBorder="1" applyAlignment="1">
      <alignment horizontal="center" vertical="center"/>
    </xf>
    <xf numFmtId="3" fontId="33" fillId="8" borderId="11" xfId="0" applyNumberFormat="1" applyFont="1" applyFill="1" applyBorder="1" applyAlignment="1">
      <alignment horizontal="center" vertical="center"/>
    </xf>
    <xf numFmtId="167" fontId="23" fillId="8" borderId="10" xfId="0" applyNumberFormat="1" applyFont="1" applyFill="1" applyBorder="1" applyAlignment="1">
      <alignment vertical="center" wrapText="1"/>
    </xf>
    <xf numFmtId="169" fontId="18" fillId="8" borderId="14" xfId="0" applyNumberFormat="1" applyFont="1" applyFill="1" applyBorder="1" applyAlignment="1">
      <alignment horizontal="right" vertical="center"/>
    </xf>
    <xf numFmtId="0" fontId="9" fillId="20" borderId="67" xfId="0" applyFont="1" applyFill="1" applyBorder="1" applyAlignment="1">
      <alignment horizontal="center" vertical="center"/>
    </xf>
    <xf numFmtId="0" fontId="5" fillId="20" borderId="55" xfId="0" applyFont="1" applyFill="1" applyBorder="1" applyAlignment="1">
      <alignment horizontal="center" vertical="center" wrapText="1"/>
    </xf>
    <xf numFmtId="0" fontId="3" fillId="20" borderId="56" xfId="0" applyFont="1" applyFill="1" applyBorder="1" applyAlignment="1">
      <alignment horizontal="center" vertical="center" wrapText="1"/>
    </xf>
    <xf numFmtId="0" fontId="8" fillId="20" borderId="53" xfId="0" applyFont="1" applyFill="1" applyBorder="1" applyAlignment="1">
      <alignment horizontal="center" vertical="center" wrapText="1"/>
    </xf>
    <xf numFmtId="165" fontId="18" fillId="20" borderId="54" xfId="0" applyNumberFormat="1" applyFont="1" applyFill="1" applyBorder="1" applyAlignment="1">
      <alignment horizontal="right" vertical="center" wrapText="1"/>
    </xf>
    <xf numFmtId="3" fontId="20" fillId="20" borderId="57" xfId="0" applyNumberFormat="1" applyFont="1" applyFill="1" applyBorder="1" applyAlignment="1">
      <alignment vertical="center" wrapText="1"/>
    </xf>
    <xf numFmtId="9" fontId="8" fillId="20" borderId="54" xfId="0" applyNumberFormat="1" applyFont="1" applyFill="1" applyBorder="1" applyAlignment="1">
      <alignment horizontal="center" vertical="center"/>
    </xf>
    <xf numFmtId="3" fontId="6" fillId="20" borderId="55" xfId="0" applyNumberFormat="1" applyFont="1" applyFill="1" applyBorder="1" applyAlignment="1">
      <alignment horizontal="center" vertical="center" wrapText="1"/>
    </xf>
    <xf numFmtId="168" fontId="4" fillId="20" borderId="54" xfId="0" applyNumberFormat="1" applyFont="1" applyFill="1" applyBorder="1" applyAlignment="1">
      <alignment horizontal="center" vertical="center"/>
    </xf>
    <xf numFmtId="3" fontId="33" fillId="20" borderId="53" xfId="0" applyNumberFormat="1" applyFont="1" applyFill="1" applyBorder="1" applyAlignment="1">
      <alignment horizontal="center" vertical="center"/>
    </xf>
    <xf numFmtId="167" fontId="23" fillId="20" borderId="57" xfId="0" applyNumberFormat="1" applyFont="1" applyFill="1" applyBorder="1" applyAlignment="1">
      <alignment vertical="center" wrapText="1"/>
    </xf>
    <xf numFmtId="169" fontId="18" fillId="20" borderId="58" xfId="0" applyNumberFormat="1" applyFont="1" applyFill="1" applyBorder="1" applyAlignment="1">
      <alignment horizontal="right" vertical="center"/>
    </xf>
    <xf numFmtId="0" fontId="9" fillId="19" borderId="65" xfId="0" applyFont="1" applyFill="1" applyBorder="1" applyAlignment="1">
      <alignment horizontal="center"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33" fillId="19" borderId="7" xfId="0" applyNumberFormat="1" applyFont="1" applyFill="1" applyBorder="1" applyAlignment="1">
      <alignment horizontal="center" vertical="center"/>
    </xf>
    <xf numFmtId="167" fontId="23"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17" borderId="61" xfId="0" applyFont="1" applyFill="1" applyBorder="1" applyAlignment="1">
      <alignment horizontal="center" vertical="center"/>
    </xf>
    <xf numFmtId="0" fontId="5" fillId="17" borderId="62" xfId="0" applyFont="1" applyFill="1" applyBorder="1" applyAlignment="1">
      <alignment horizontal="center" vertical="center" wrapText="1"/>
    </xf>
    <xf numFmtId="0" fontId="3" fillId="17" borderId="38" xfId="0" applyFont="1" applyFill="1" applyBorder="1" applyAlignment="1">
      <alignment horizontal="center" vertical="center" wrapText="1"/>
    </xf>
    <xf numFmtId="0" fontId="8" fillId="17" borderId="37" xfId="0" applyFont="1" applyFill="1" applyBorder="1" applyAlignment="1">
      <alignment horizontal="center" vertical="center" wrapText="1"/>
    </xf>
    <xf numFmtId="165" fontId="18" fillId="17" borderId="50" xfId="0" applyNumberFormat="1" applyFont="1" applyFill="1" applyBorder="1" applyAlignment="1">
      <alignment horizontal="right" vertical="center" wrapText="1"/>
    </xf>
    <xf numFmtId="3" fontId="20" fillId="17" borderId="63" xfId="0" applyNumberFormat="1" applyFont="1" applyFill="1" applyBorder="1" applyAlignment="1">
      <alignment vertical="center" wrapText="1"/>
    </xf>
    <xf numFmtId="9" fontId="8" fillId="17" borderId="50"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0" xfId="0" applyNumberFormat="1" applyFont="1" applyFill="1" applyBorder="1" applyAlignment="1">
      <alignment horizontal="center" vertical="center"/>
    </xf>
    <xf numFmtId="3" fontId="33" fillId="17" borderId="37" xfId="0" applyNumberFormat="1" applyFont="1" applyFill="1" applyBorder="1" applyAlignment="1">
      <alignment horizontal="center" vertical="center"/>
    </xf>
    <xf numFmtId="167" fontId="23" fillId="17" borderId="63" xfId="0" applyNumberFormat="1" applyFont="1" applyFill="1" applyBorder="1" applyAlignment="1">
      <alignment vertical="center" wrapText="1"/>
    </xf>
    <xf numFmtId="169" fontId="18" fillId="17" borderId="39" xfId="0" applyNumberFormat="1" applyFont="1" applyFill="1" applyBorder="1" applyAlignment="1">
      <alignment horizontal="right" vertical="center"/>
    </xf>
    <xf numFmtId="0" fontId="20" fillId="17" borderId="3" xfId="0"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0" fontId="9" fillId="21" borderId="65" xfId="0" applyFont="1" applyFill="1" applyBorder="1" applyAlignment="1">
      <alignment horizontal="center" vertical="center"/>
    </xf>
    <xf numFmtId="0" fontId="17"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33" fillId="21" borderId="7" xfId="0" applyNumberFormat="1" applyFont="1" applyFill="1" applyBorder="1" applyAlignment="1">
      <alignment horizontal="center" vertical="center"/>
    </xf>
    <xf numFmtId="167" fontId="23"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9" fillId="21" borderId="64" xfId="0" applyFont="1" applyFill="1" applyBorder="1" applyAlignment="1">
      <alignment horizontal="center" vertical="center"/>
    </xf>
    <xf numFmtId="0" fontId="9" fillId="22" borderId="65" xfId="0" applyFont="1" applyFill="1" applyBorder="1" applyAlignment="1">
      <alignment horizontal="center" vertical="center"/>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164" fontId="6" fillId="22" borderId="3" xfId="0" applyNumberFormat="1"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33" fillId="22" borderId="7" xfId="0" applyNumberFormat="1" applyFont="1" applyFill="1" applyBorder="1" applyAlignment="1">
      <alignment horizontal="center" vertical="center"/>
    </xf>
    <xf numFmtId="167" fontId="23"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9" fillId="22" borderId="64" xfId="0" applyFont="1" applyFill="1" applyBorder="1" applyAlignment="1">
      <alignment horizontal="center" vertical="center"/>
    </xf>
    <xf numFmtId="0" fontId="17" fillId="22" borderId="3" xfId="0" applyFont="1" applyFill="1" applyBorder="1" applyAlignment="1">
      <alignment horizontal="center" vertical="center" wrapText="1"/>
    </xf>
    <xf numFmtId="0" fontId="6" fillId="22" borderId="3" xfId="0" applyFont="1" applyFill="1" applyBorder="1" applyAlignment="1">
      <alignment horizontal="center" vertical="center" wrapText="1"/>
    </xf>
    <xf numFmtId="0" fontId="9" fillId="23" borderId="65" xfId="0" applyFont="1" applyFill="1" applyBorder="1" applyAlignment="1">
      <alignment horizontal="center" vertical="center"/>
    </xf>
    <xf numFmtId="0" fontId="17"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33" fillId="23" borderId="7" xfId="0" applyNumberFormat="1" applyFont="1" applyFill="1" applyBorder="1" applyAlignment="1">
      <alignment horizontal="center" vertical="center"/>
    </xf>
    <xf numFmtId="167" fontId="23"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9" fillId="23" borderId="64" xfId="0" applyFont="1" applyFill="1" applyBorder="1" applyAlignment="1">
      <alignment horizontal="center" vertical="center"/>
    </xf>
    <xf numFmtId="0" fontId="20" fillId="23" borderId="3" xfId="0" applyFont="1" applyFill="1" applyBorder="1" applyAlignment="1">
      <alignment horizontal="center" vertical="center" wrapText="1"/>
    </xf>
    <xf numFmtId="0" fontId="5" fillId="23" borderId="3" xfId="0" applyFont="1" applyFill="1" applyBorder="1" applyAlignment="1">
      <alignment horizontal="center" vertical="center" wrapText="1"/>
    </xf>
    <xf numFmtId="0" fontId="9" fillId="24" borderId="65" xfId="0" applyFont="1" applyFill="1" applyBorder="1" applyAlignment="1">
      <alignment horizontal="center" vertical="center"/>
    </xf>
    <xf numFmtId="0" fontId="17"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33" fillId="24" borderId="7" xfId="0" applyNumberFormat="1" applyFont="1" applyFill="1" applyBorder="1" applyAlignment="1">
      <alignment horizontal="center" vertical="center"/>
    </xf>
    <xf numFmtId="167" fontId="23"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9" fillId="24" borderId="64" xfId="0" applyFont="1" applyFill="1" applyBorder="1" applyAlignment="1">
      <alignment horizontal="center" vertical="center"/>
    </xf>
    <xf numFmtId="0" fontId="20" fillId="24" borderId="3" xfId="0" applyFont="1" applyFill="1" applyBorder="1" applyAlignment="1">
      <alignment horizontal="center" vertical="center" wrapText="1"/>
    </xf>
    <xf numFmtId="0" fontId="9" fillId="25" borderId="64" xfId="0" applyFont="1" applyFill="1" applyBorder="1" applyAlignment="1">
      <alignment horizontal="center" vertical="center"/>
    </xf>
    <xf numFmtId="0" fontId="20"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3" fontId="20"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33" fillId="25" borderId="7" xfId="0" applyNumberFormat="1" applyFont="1" applyFill="1" applyBorder="1" applyAlignment="1">
      <alignment horizontal="center" vertical="center"/>
    </xf>
    <xf numFmtId="167" fontId="23" fillId="25" borderId="4" xfId="0" applyNumberFormat="1" applyFont="1" applyFill="1" applyBorder="1" applyAlignment="1">
      <alignment vertical="center" wrapText="1"/>
    </xf>
    <xf numFmtId="169" fontId="18" fillId="25" borderId="8" xfId="0" applyNumberFormat="1" applyFont="1" applyFill="1" applyBorder="1" applyAlignment="1">
      <alignment horizontal="right" vertical="center"/>
    </xf>
    <xf numFmtId="0" fontId="9" fillId="25" borderId="65" xfId="0" applyFont="1" applyFill="1" applyBorder="1" applyAlignment="1">
      <alignment horizontal="center" vertical="center"/>
    </xf>
    <xf numFmtId="0" fontId="5" fillId="25" borderId="3" xfId="0" applyFont="1" applyFill="1" applyBorder="1" applyAlignment="1">
      <alignment horizontal="center" vertical="center" wrapText="1"/>
    </xf>
    <xf numFmtId="0" fontId="17" fillId="25" borderId="3" xfId="0" applyFont="1" applyFill="1" applyBorder="1" applyAlignment="1">
      <alignment horizontal="center" vertical="center" wrapText="1"/>
    </xf>
    <xf numFmtId="0" fontId="9" fillId="26" borderId="64" xfId="0" applyFont="1" applyFill="1" applyBorder="1" applyAlignment="1">
      <alignment horizontal="center" vertical="center"/>
    </xf>
    <xf numFmtId="0" fontId="17"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8" fillId="26" borderId="7" xfId="0" applyFont="1" applyFill="1" applyBorder="1" applyAlignment="1">
      <alignment horizontal="center" vertical="center" wrapText="1"/>
    </xf>
    <xf numFmtId="165" fontId="18" fillId="26" borderId="2" xfId="0" applyNumberFormat="1" applyFont="1" applyFill="1" applyBorder="1" applyAlignment="1">
      <alignment horizontal="right" vertical="center" wrapText="1"/>
    </xf>
    <xf numFmtId="3" fontId="20"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3" fontId="33" fillId="26" borderId="7" xfId="0" applyNumberFormat="1" applyFont="1" applyFill="1" applyBorder="1" applyAlignment="1">
      <alignment horizontal="center" vertical="center"/>
    </xf>
    <xf numFmtId="167" fontId="23" fillId="26" borderId="4" xfId="0" applyNumberFormat="1" applyFont="1" applyFill="1" applyBorder="1" applyAlignment="1">
      <alignment vertical="center" wrapText="1"/>
    </xf>
    <xf numFmtId="169" fontId="18" fillId="26" borderId="8" xfId="0" applyNumberFormat="1" applyFont="1" applyFill="1" applyBorder="1" applyAlignment="1">
      <alignment horizontal="right" vertical="center"/>
    </xf>
    <xf numFmtId="0" fontId="9" fillId="27" borderId="65" xfId="0" applyFont="1" applyFill="1" applyBorder="1" applyAlignment="1">
      <alignment horizontal="center" vertical="center"/>
    </xf>
    <xf numFmtId="0" fontId="17" fillId="27" borderId="3" xfId="0" applyFont="1" applyFill="1" applyBorder="1" applyAlignment="1">
      <alignment horizontal="center" vertical="center" wrapText="1"/>
    </xf>
    <xf numFmtId="0" fontId="3" fillId="27" borderId="9" xfId="0" applyFont="1" applyFill="1" applyBorder="1" applyAlignment="1">
      <alignment horizontal="center" vertical="center" wrapText="1"/>
    </xf>
    <xf numFmtId="0" fontId="8" fillId="27" borderId="7" xfId="0" applyFont="1" applyFill="1" applyBorder="1" applyAlignment="1">
      <alignment horizontal="center" vertical="center" wrapText="1"/>
    </xf>
    <xf numFmtId="165" fontId="18" fillId="27" borderId="2" xfId="0" applyNumberFormat="1" applyFont="1" applyFill="1" applyBorder="1" applyAlignment="1">
      <alignment horizontal="right" vertical="center" wrapText="1"/>
    </xf>
    <xf numFmtId="3" fontId="20" fillId="27" borderId="4" xfId="0" applyNumberFormat="1" applyFont="1" applyFill="1" applyBorder="1" applyAlignment="1">
      <alignment vertical="center" wrapText="1"/>
    </xf>
    <xf numFmtId="9" fontId="8" fillId="27" borderId="2" xfId="0" applyNumberFormat="1" applyFont="1" applyFill="1" applyBorder="1" applyAlignment="1">
      <alignment horizontal="center" vertical="center"/>
    </xf>
    <xf numFmtId="0" fontId="6" fillId="27" borderId="3" xfId="0" applyFont="1" applyFill="1" applyBorder="1" applyAlignment="1">
      <alignment horizontal="center" vertical="center" wrapText="1"/>
    </xf>
    <xf numFmtId="168" fontId="4" fillId="27" borderId="2" xfId="0" applyNumberFormat="1" applyFont="1" applyFill="1" applyBorder="1" applyAlignment="1">
      <alignment horizontal="center" vertical="center"/>
    </xf>
    <xf numFmtId="3" fontId="33" fillId="27" borderId="7" xfId="0" applyNumberFormat="1" applyFont="1" applyFill="1" applyBorder="1" applyAlignment="1">
      <alignment horizontal="center" vertical="center"/>
    </xf>
    <xf numFmtId="167" fontId="23" fillId="27" borderId="4" xfId="0" applyNumberFormat="1" applyFont="1" applyFill="1" applyBorder="1" applyAlignment="1">
      <alignment vertical="center" wrapText="1"/>
    </xf>
    <xf numFmtId="169" fontId="18" fillId="27" borderId="8" xfId="0" applyNumberFormat="1" applyFont="1" applyFill="1" applyBorder="1" applyAlignment="1">
      <alignment horizontal="right" vertical="center"/>
    </xf>
    <xf numFmtId="0" fontId="9" fillId="27" borderId="64" xfId="0" applyFont="1" applyFill="1" applyBorder="1" applyAlignment="1">
      <alignment horizontal="center" vertical="center"/>
    </xf>
    <xf numFmtId="0" fontId="5" fillId="27" borderId="3" xfId="0" applyFont="1" applyFill="1" applyBorder="1" applyAlignment="1">
      <alignment horizontal="center" vertical="center" wrapText="1"/>
    </xf>
    <xf numFmtId="165" fontId="18" fillId="17" borderId="50"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18" fillId="22" borderId="2" xfId="0" applyNumberFormat="1" applyFont="1" applyFill="1" applyBorder="1" applyAlignment="1">
      <alignment vertical="center" wrapText="1"/>
    </xf>
    <xf numFmtId="165" fontId="18" fillId="23" borderId="2" xfId="0" applyNumberFormat="1" applyFont="1" applyFill="1" applyBorder="1" applyAlignment="1">
      <alignment vertical="center" wrapText="1"/>
    </xf>
    <xf numFmtId="165" fontId="18" fillId="24" borderId="2" xfId="0" applyNumberFormat="1" applyFont="1" applyFill="1" applyBorder="1" applyAlignment="1">
      <alignment vertical="center" wrapText="1"/>
    </xf>
    <xf numFmtId="165" fontId="18" fillId="21" borderId="2" xfId="0" applyNumberFormat="1" applyFont="1" applyFill="1" applyBorder="1" applyAlignment="1">
      <alignment vertical="center" wrapText="1"/>
    </xf>
    <xf numFmtId="165" fontId="18" fillId="25" borderId="2" xfId="0" applyNumberFormat="1" applyFont="1" applyFill="1" applyBorder="1" applyAlignment="1">
      <alignment vertical="center" wrapText="1"/>
    </xf>
    <xf numFmtId="165" fontId="18" fillId="27" borderId="2" xfId="0" applyNumberFormat="1" applyFont="1" applyFill="1" applyBorder="1" applyAlignment="1">
      <alignment vertical="center" wrapText="1"/>
    </xf>
    <xf numFmtId="165" fontId="18" fillId="26" borderId="2" xfId="0" applyNumberFormat="1" applyFont="1" applyFill="1" applyBorder="1" applyAlignment="1">
      <alignment vertical="center" wrapText="1"/>
    </xf>
    <xf numFmtId="165" fontId="22" fillId="10" borderId="2" xfId="0" applyNumberFormat="1" applyFont="1" applyFill="1" applyBorder="1" applyAlignment="1">
      <alignment vertical="center" wrapText="1"/>
    </xf>
    <xf numFmtId="165" fontId="22" fillId="14" borderId="2" xfId="0" applyNumberFormat="1" applyFont="1" applyFill="1" applyBorder="1" applyAlignment="1">
      <alignment vertical="center" wrapText="1"/>
    </xf>
    <xf numFmtId="165" fontId="22" fillId="15" borderId="2" xfId="0" applyNumberFormat="1" applyFont="1" applyFill="1" applyBorder="1" applyAlignment="1">
      <alignment vertical="center" wrapText="1"/>
    </xf>
    <xf numFmtId="165" fontId="18" fillId="12" borderId="2" xfId="0" applyNumberFormat="1" applyFont="1" applyFill="1" applyBorder="1" applyAlignment="1">
      <alignment vertical="center" wrapText="1"/>
    </xf>
    <xf numFmtId="165" fontId="18" fillId="13" borderId="2" xfId="0" applyNumberFormat="1" applyFont="1" applyFill="1" applyBorder="1" applyAlignment="1">
      <alignment vertical="center" wrapText="1"/>
    </xf>
    <xf numFmtId="165" fontId="18" fillId="11" borderId="2" xfId="0" applyNumberFormat="1" applyFont="1" applyFill="1" applyBorder="1" applyAlignment="1">
      <alignment vertical="center" wrapText="1"/>
    </xf>
    <xf numFmtId="165" fontId="18" fillId="16"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20" borderId="54" xfId="0" applyNumberFormat="1" applyFont="1" applyFill="1" applyBorder="1" applyAlignment="1">
      <alignment vertical="center" wrapText="1"/>
    </xf>
    <xf numFmtId="165" fontId="18" fillId="8" borderId="12" xfId="0" applyNumberFormat="1" applyFont="1" applyFill="1" applyBorder="1" applyAlignment="1">
      <alignment vertical="center" wrapText="1"/>
    </xf>
    <xf numFmtId="0" fontId="18" fillId="21" borderId="9" xfId="0" applyFont="1" applyFill="1" applyBorder="1" applyAlignment="1">
      <alignment horizontal="center" vertical="center"/>
    </xf>
    <xf numFmtId="0" fontId="18" fillId="17" borderId="9" xfId="0" applyFont="1" applyFill="1" applyBorder="1" applyAlignment="1">
      <alignment horizontal="center" vertical="center"/>
    </xf>
    <xf numFmtId="0" fontId="18" fillId="17" borderId="38" xfId="0" applyFont="1" applyFill="1" applyBorder="1" applyAlignment="1">
      <alignment horizontal="center" vertical="center"/>
    </xf>
    <xf numFmtId="0" fontId="18" fillId="10" borderId="9" xfId="0" applyFont="1" applyFill="1" applyBorder="1" applyAlignment="1">
      <alignment horizontal="center" vertical="center"/>
    </xf>
    <xf numFmtId="0" fontId="18" fillId="14" borderId="9" xfId="0" applyFont="1" applyFill="1" applyBorder="1" applyAlignment="1">
      <alignment horizontal="center" vertical="center"/>
    </xf>
    <xf numFmtId="0" fontId="18" fillId="19" borderId="9" xfId="0" applyFont="1" applyFill="1" applyBorder="1" applyAlignment="1">
      <alignment horizontal="center" vertical="center"/>
    </xf>
    <xf numFmtId="0" fontId="18" fillId="6" borderId="9" xfId="0" applyFont="1" applyFill="1" applyBorder="1" applyAlignment="1">
      <alignment horizontal="center" vertical="center"/>
    </xf>
    <xf numFmtId="0" fontId="18" fillId="16" borderId="9" xfId="0" applyFont="1" applyFill="1" applyBorder="1" applyAlignment="1">
      <alignment horizontal="center" vertical="center"/>
    </xf>
    <xf numFmtId="0" fontId="18" fillId="18" borderId="9" xfId="0" applyFont="1" applyFill="1" applyBorder="1" applyAlignment="1">
      <alignment horizontal="center" vertical="center"/>
    </xf>
    <xf numFmtId="0" fontId="18" fillId="20" borderId="56" xfId="0" applyFont="1" applyFill="1" applyBorder="1" applyAlignment="1">
      <alignment horizontal="center" vertical="center"/>
    </xf>
    <xf numFmtId="0" fontId="18" fillId="11" borderId="9" xfId="0" applyFont="1" applyFill="1" applyBorder="1" applyAlignment="1">
      <alignment horizontal="center" vertical="center"/>
    </xf>
    <xf numFmtId="0" fontId="18" fillId="8" borderId="15" xfId="0" applyFont="1" applyFill="1" applyBorder="1" applyAlignment="1">
      <alignment horizontal="center" vertical="center"/>
    </xf>
    <xf numFmtId="0" fontId="18" fillId="13" borderId="9" xfId="0" applyFont="1" applyFill="1" applyBorder="1" applyAlignment="1">
      <alignment horizontal="center" vertical="center"/>
    </xf>
    <xf numFmtId="0" fontId="18" fillId="12" borderId="9" xfId="0" applyFont="1" applyFill="1" applyBorder="1" applyAlignment="1">
      <alignment horizontal="center" vertical="center"/>
    </xf>
    <xf numFmtId="0" fontId="18" fillId="27" borderId="9" xfId="0" applyFont="1" applyFill="1" applyBorder="1" applyAlignment="1">
      <alignment horizontal="center" vertical="center"/>
    </xf>
    <xf numFmtId="0" fontId="18" fillId="25" borderId="9" xfId="0" applyFont="1" applyFill="1" applyBorder="1" applyAlignment="1">
      <alignment horizontal="center" vertical="center"/>
    </xf>
    <xf numFmtId="0" fontId="18" fillId="26" borderId="9" xfId="0" applyFont="1" applyFill="1" applyBorder="1" applyAlignment="1">
      <alignment horizontal="center" vertical="center"/>
    </xf>
    <xf numFmtId="0" fontId="18" fillId="24" borderId="9" xfId="0" applyFont="1" applyFill="1" applyBorder="1" applyAlignment="1">
      <alignment horizontal="center" vertical="center"/>
    </xf>
    <xf numFmtId="0" fontId="18" fillId="23" borderId="9" xfId="0" applyFont="1" applyFill="1" applyBorder="1" applyAlignment="1">
      <alignment horizontal="center" vertical="center"/>
    </xf>
    <xf numFmtId="0" fontId="18" fillId="22" borderId="9" xfId="0" applyFont="1" applyFill="1" applyBorder="1" applyAlignment="1">
      <alignment horizontal="center" vertical="center"/>
    </xf>
    <xf numFmtId="165" fontId="18" fillId="8" borderId="12" xfId="0" applyNumberFormat="1" applyFont="1" applyFill="1" applyBorder="1" applyAlignment="1">
      <alignment horizontal="center" vertical="center" wrapText="1"/>
    </xf>
    <xf numFmtId="0" fontId="23" fillId="28" borderId="19" xfId="0" applyFont="1" applyFill="1" applyBorder="1" applyAlignment="1">
      <alignment horizontal="left" vertical="center" wrapText="1"/>
    </xf>
    <xf numFmtId="0" fontId="23" fillId="28" borderId="20" xfId="0" applyFont="1" applyFill="1" applyBorder="1" applyAlignment="1">
      <alignment horizontal="left" vertical="center" wrapText="1"/>
    </xf>
    <xf numFmtId="0" fontId="23" fillId="28" borderId="60" xfId="0" applyFont="1" applyFill="1" applyBorder="1" applyAlignment="1">
      <alignment horizontal="left" vertical="center" wrapText="1"/>
    </xf>
    <xf numFmtId="0" fontId="14" fillId="9" borderId="34" xfId="0" applyFont="1" applyFill="1" applyBorder="1" applyAlignment="1">
      <alignment horizontal="center" vertical="center" wrapText="1"/>
    </xf>
    <xf numFmtId="0" fontId="14" fillId="9" borderId="35"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16"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4" fillId="9" borderId="18" xfId="0" applyFont="1" applyFill="1" applyBorder="1" applyAlignment="1">
      <alignment horizontal="center" vertical="center" wrapText="1"/>
    </xf>
    <xf numFmtId="0" fontId="25"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4" xfId="0" applyFont="1" applyFill="1" applyBorder="1" applyAlignment="1">
      <alignment horizontal="center" vertical="center"/>
    </xf>
    <xf numFmtId="0" fontId="31" fillId="5" borderId="42"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4" xfId="0" applyFont="1" applyFill="1" applyBorder="1" applyAlignment="1">
      <alignment horizontal="center" vertical="center"/>
    </xf>
    <xf numFmtId="0" fontId="17" fillId="0" borderId="40"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41" xfId="0" applyFont="1" applyFill="1" applyBorder="1" applyAlignment="1">
      <alignment horizontal="center" vertical="center" wrapText="1"/>
    </xf>
    <xf numFmtId="167" fontId="20" fillId="0" borderId="37" xfId="0" applyNumberFormat="1" applyFont="1" applyFill="1" applyBorder="1" applyAlignment="1">
      <alignment horizontal="center" vertical="center" wrapText="1"/>
    </xf>
    <xf numFmtId="167" fontId="17" fillId="0" borderId="50"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8" fillId="0" borderId="28" xfId="0" applyFont="1" applyFill="1" applyBorder="1" applyAlignment="1">
      <alignment horizontal="center" vertical="center" textRotation="90"/>
    </xf>
    <xf numFmtId="0" fontId="8" fillId="0" borderId="43" xfId="0" applyFont="1" applyFill="1" applyBorder="1" applyAlignment="1">
      <alignment horizontal="center" vertical="center" textRotation="90"/>
    </xf>
    <xf numFmtId="0" fontId="17" fillId="0" borderId="38" xfId="0" applyFont="1" applyFill="1" applyBorder="1" applyAlignment="1">
      <alignment horizontal="center" vertical="center" wrapText="1"/>
    </xf>
    <xf numFmtId="0" fontId="28" fillId="9" borderId="34" xfId="0" applyFont="1" applyFill="1" applyBorder="1" applyAlignment="1">
      <alignment horizontal="center" vertical="center" wrapText="1"/>
    </xf>
    <xf numFmtId="0" fontId="28" fillId="9" borderId="35" xfId="0" applyFont="1" applyFill="1" applyBorder="1" applyAlignment="1">
      <alignment horizontal="center" vertical="center" wrapText="1"/>
    </xf>
    <xf numFmtId="0" fontId="28" fillId="9" borderId="36" xfId="0" applyFont="1" applyFill="1" applyBorder="1" applyAlignment="1">
      <alignment horizontal="center" vertical="center" wrapText="1"/>
    </xf>
    <xf numFmtId="0" fontId="28" fillId="9" borderId="27" xfId="0" applyFont="1" applyFill="1" applyBorder="1" applyAlignment="1">
      <alignment horizontal="center" vertical="center" wrapText="1"/>
    </xf>
    <xf numFmtId="0" fontId="28" fillId="9" borderId="29"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8" fillId="9" borderId="6" xfId="0" applyFont="1" applyFill="1" applyBorder="1" applyAlignment="1">
      <alignment horizontal="center" vertical="center" wrapText="1"/>
    </xf>
    <xf numFmtId="165" fontId="20" fillId="9" borderId="16" xfId="0" applyNumberFormat="1" applyFont="1" applyFill="1" applyBorder="1" applyAlignment="1">
      <alignment horizontal="center" vertical="center" wrapText="1"/>
    </xf>
    <xf numFmtId="165" fontId="20" fillId="9" borderId="17" xfId="0" applyNumberFormat="1" applyFont="1" applyFill="1" applyBorder="1" applyAlignment="1">
      <alignment horizontal="center" vertical="center" wrapText="1"/>
    </xf>
    <xf numFmtId="165" fontId="20" fillId="9" borderId="18" xfId="0" applyNumberFormat="1" applyFont="1" applyFill="1" applyBorder="1" applyAlignment="1">
      <alignment horizontal="center" vertical="center" wrapText="1"/>
    </xf>
    <xf numFmtId="0" fontId="23" fillId="0" borderId="19" xfId="0" applyFont="1" applyFill="1" applyBorder="1" applyAlignment="1">
      <alignment horizontal="left" vertical="center" wrapText="1"/>
    </xf>
    <xf numFmtId="0" fontId="6" fillId="0" borderId="20" xfId="0" applyFont="1" applyFill="1" applyBorder="1" applyAlignment="1">
      <alignment horizontal="left" vertical="center"/>
    </xf>
    <xf numFmtId="0" fontId="6" fillId="0" borderId="21" xfId="0" applyFont="1" applyFill="1" applyBorder="1" applyAlignment="1">
      <alignment horizontal="left" vertical="center"/>
    </xf>
    <xf numFmtId="0" fontId="19" fillId="0" borderId="19" xfId="0" applyFont="1" applyFill="1" applyBorder="1" applyAlignment="1">
      <alignment horizontal="left" vertical="center" wrapText="1"/>
    </xf>
    <xf numFmtId="0" fontId="19" fillId="0" borderId="20" xfId="0" applyFont="1" applyFill="1" applyBorder="1" applyAlignment="1">
      <alignment horizontal="left" vertical="center"/>
    </xf>
    <xf numFmtId="0" fontId="19" fillId="0" borderId="21" xfId="0" applyFont="1" applyFill="1" applyBorder="1" applyAlignment="1">
      <alignment horizontal="left" vertical="center"/>
    </xf>
    <xf numFmtId="0" fontId="19" fillId="0" borderId="59" xfId="0" applyFont="1" applyFill="1" applyBorder="1" applyAlignment="1">
      <alignment horizontal="left" vertical="center" wrapText="1"/>
    </xf>
    <xf numFmtId="0" fontId="23" fillId="0" borderId="20" xfId="0" applyFont="1" applyFill="1" applyBorder="1" applyAlignment="1">
      <alignment horizontal="left" vertical="center"/>
    </xf>
    <xf numFmtId="0" fontId="23" fillId="0" borderId="60" xfId="0" applyFont="1" applyFill="1" applyBorder="1" applyAlignment="1">
      <alignment horizontal="left" vertical="center"/>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166" fontId="18" fillId="3" borderId="24" xfId="0" applyNumberFormat="1" applyFont="1" applyFill="1" applyBorder="1" applyAlignment="1">
      <alignment horizontal="right" vertical="center" wrapText="1"/>
    </xf>
    <xf numFmtId="166" fontId="18" fillId="3" borderId="25" xfId="0" applyNumberFormat="1" applyFont="1" applyFill="1" applyBorder="1" applyAlignment="1">
      <alignment horizontal="right" vertical="center" wrapText="1"/>
    </xf>
    <xf numFmtId="0" fontId="30" fillId="3" borderId="25" xfId="0" applyFont="1" applyFill="1" applyBorder="1" applyAlignment="1">
      <alignment horizontal="left" vertical="center" wrapText="1"/>
    </xf>
    <xf numFmtId="0" fontId="30" fillId="3" borderId="26" xfId="0" applyFont="1" applyFill="1" applyBorder="1" applyAlignment="1">
      <alignment horizontal="left" vertical="center" wrapText="1"/>
    </xf>
    <xf numFmtId="167" fontId="18" fillId="3" borderId="24" xfId="0" applyNumberFormat="1" applyFont="1" applyFill="1" applyBorder="1" applyAlignment="1">
      <alignment horizontal="right" vertical="center"/>
    </xf>
    <xf numFmtId="167" fontId="18" fillId="3" borderId="25" xfId="0" applyNumberFormat="1" applyFont="1" applyFill="1" applyBorder="1" applyAlignment="1">
      <alignment horizontal="right" vertical="center"/>
    </xf>
    <xf numFmtId="9" fontId="27" fillId="2" borderId="22" xfId="0" applyNumberFormat="1" applyFont="1" applyFill="1" applyBorder="1" applyAlignment="1">
      <alignment horizontal="center" vertical="center"/>
    </xf>
    <xf numFmtId="9" fontId="27" fillId="2" borderId="30" xfId="0" applyNumberFormat="1" applyFont="1" applyFill="1" applyBorder="1" applyAlignment="1">
      <alignment horizontal="center" vertical="center"/>
    </xf>
    <xf numFmtId="0" fontId="12" fillId="0" borderId="34" xfId="0" applyFont="1" applyFill="1" applyBorder="1" applyAlignment="1">
      <alignment horizontal="left"/>
    </xf>
    <xf numFmtId="0" fontId="12" fillId="0" borderId="35" xfId="0" applyFont="1" applyFill="1" applyBorder="1" applyAlignment="1">
      <alignment horizontal="left"/>
    </xf>
    <xf numFmtId="0" fontId="12" fillId="0" borderId="36" xfId="0" applyFont="1" applyFill="1" applyBorder="1" applyAlignment="1">
      <alignment horizontal="left"/>
    </xf>
    <xf numFmtId="0" fontId="6"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30" fillId="2" borderId="23" xfId="0" applyFont="1" applyFill="1" applyBorder="1" applyAlignment="1">
      <alignment horizontal="left" vertical="center" wrapText="1"/>
    </xf>
    <xf numFmtId="0" fontId="30" fillId="2" borderId="30" xfId="0" applyFont="1" applyFill="1" applyBorder="1" applyAlignment="1">
      <alignment horizontal="left" vertical="center" wrapText="1"/>
    </xf>
    <xf numFmtId="167" fontId="18" fillId="2" borderId="22" xfId="0" applyNumberFormat="1" applyFont="1" applyFill="1" applyBorder="1" applyAlignment="1">
      <alignment horizontal="right" vertical="center"/>
    </xf>
    <xf numFmtId="167" fontId="18" fillId="2" borderId="23" xfId="0" applyNumberFormat="1" applyFont="1" applyFill="1" applyBorder="1" applyAlignment="1">
      <alignment horizontal="right" vertical="center"/>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166" fontId="18" fillId="2" borderId="22" xfId="0" applyNumberFormat="1" applyFont="1" applyFill="1" applyBorder="1" applyAlignment="1">
      <alignment horizontal="right" vertical="center" wrapText="1"/>
    </xf>
    <xf numFmtId="166" fontId="18" fillId="2" borderId="23" xfId="0" applyNumberFormat="1" applyFont="1" applyFill="1" applyBorder="1" applyAlignment="1">
      <alignment horizontal="right" vertical="center" wrapText="1"/>
    </xf>
    <xf numFmtId="9" fontId="27" fillId="3" borderId="24" xfId="0" applyNumberFormat="1" applyFont="1" applyFill="1" applyBorder="1" applyAlignment="1">
      <alignment horizontal="center" vertical="center"/>
    </xf>
    <xf numFmtId="9" fontId="27" fillId="3" borderId="26" xfId="0" applyNumberFormat="1" applyFont="1" applyFill="1" applyBorder="1" applyAlignment="1">
      <alignment horizontal="center" vertical="center"/>
    </xf>
    <xf numFmtId="0" fontId="22" fillId="7" borderId="47" xfId="0" applyFont="1" applyFill="1" applyBorder="1" applyAlignment="1">
      <alignment horizontal="center" vertical="center" wrapText="1"/>
    </xf>
    <xf numFmtId="0" fontId="22" fillId="7" borderId="48" xfId="0" applyFont="1" applyFill="1" applyBorder="1" applyAlignment="1">
      <alignment horizontal="center" vertical="center" wrapText="1"/>
    </xf>
    <xf numFmtId="0" fontId="22" fillId="7" borderId="49"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6F000"/>
      <color rgb="FFFFFA00"/>
      <color rgb="FFFFFF15"/>
      <color rgb="FFFFFF29"/>
      <color rgb="FFFFFF47"/>
      <color rgb="FFFFFF61"/>
      <color rgb="FFFFFF8F"/>
      <color rgb="FFFFFFB3"/>
      <color rgb="FF21FF85"/>
      <color rgb="FF4BFF9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203200</xdr:colOff>
      <xdr:row>39</xdr:row>
      <xdr:rowOff>219075</xdr:rowOff>
    </xdr:from>
    <xdr:to>
      <xdr:col>7</xdr:col>
      <xdr:colOff>898525</xdr:colOff>
      <xdr:row>39</xdr:row>
      <xdr:rowOff>219075</xdr:rowOff>
    </xdr:to>
    <xdr:sp macro="" textlink="">
      <xdr:nvSpPr>
        <xdr:cNvPr id="9" name="Line 49"/>
        <xdr:cNvSpPr>
          <a:spLocks noChangeShapeType="1"/>
        </xdr:cNvSpPr>
      </xdr:nvSpPr>
      <xdr:spPr bwMode="auto">
        <a:xfrm>
          <a:off x="7975600" y="158908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44</xdr:row>
      <xdr:rowOff>244475</xdr:rowOff>
    </xdr:from>
    <xdr:to>
      <xdr:col>7</xdr:col>
      <xdr:colOff>949325</xdr:colOff>
      <xdr:row>44</xdr:row>
      <xdr:rowOff>244475</xdr:rowOff>
    </xdr:to>
    <xdr:sp macro="" textlink="">
      <xdr:nvSpPr>
        <xdr:cNvPr id="10" name="Line 49"/>
        <xdr:cNvSpPr>
          <a:spLocks noChangeShapeType="1"/>
        </xdr:cNvSpPr>
      </xdr:nvSpPr>
      <xdr:spPr bwMode="auto">
        <a:xfrm>
          <a:off x="8026400" y="181514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304800</xdr:colOff>
      <xdr:row>37</xdr:row>
      <xdr:rowOff>228600</xdr:rowOff>
    </xdr:from>
    <xdr:to>
      <xdr:col>7</xdr:col>
      <xdr:colOff>1000125</xdr:colOff>
      <xdr:row>37</xdr:row>
      <xdr:rowOff>228600</xdr:rowOff>
    </xdr:to>
    <xdr:sp macro="" textlink="">
      <xdr:nvSpPr>
        <xdr:cNvPr id="12" name="Line 49"/>
        <xdr:cNvSpPr>
          <a:spLocks noChangeShapeType="1"/>
        </xdr:cNvSpPr>
      </xdr:nvSpPr>
      <xdr:spPr bwMode="auto">
        <a:xfrm>
          <a:off x="7975600" y="16789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14</xdr:row>
      <xdr:rowOff>228600</xdr:rowOff>
    </xdr:from>
    <xdr:to>
      <xdr:col>7</xdr:col>
      <xdr:colOff>962025</xdr:colOff>
      <xdr:row>14</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36</xdr:row>
      <xdr:rowOff>228600</xdr:rowOff>
    </xdr:from>
    <xdr:to>
      <xdr:col>7</xdr:col>
      <xdr:colOff>885825</xdr:colOff>
      <xdr:row>36</xdr:row>
      <xdr:rowOff>228600</xdr:rowOff>
    </xdr:to>
    <xdr:sp macro="" textlink="">
      <xdr:nvSpPr>
        <xdr:cNvPr id="15" name="Line 49"/>
        <xdr:cNvSpPr>
          <a:spLocks noChangeShapeType="1"/>
        </xdr:cNvSpPr>
      </xdr:nvSpPr>
      <xdr:spPr bwMode="auto">
        <a:xfrm>
          <a:off x="7861300" y="16344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38</xdr:row>
      <xdr:rowOff>254000</xdr:rowOff>
    </xdr:from>
    <xdr:to>
      <xdr:col>7</xdr:col>
      <xdr:colOff>911225</xdr:colOff>
      <xdr:row>38</xdr:row>
      <xdr:rowOff>254000</xdr:rowOff>
    </xdr:to>
    <xdr:sp macro="" textlink="">
      <xdr:nvSpPr>
        <xdr:cNvPr id="16" name="Line 49"/>
        <xdr:cNvSpPr>
          <a:spLocks noChangeShapeType="1"/>
        </xdr:cNvSpPr>
      </xdr:nvSpPr>
      <xdr:spPr bwMode="auto">
        <a:xfrm>
          <a:off x="7886700" y="18148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32</xdr:row>
      <xdr:rowOff>215900</xdr:rowOff>
    </xdr:from>
    <xdr:to>
      <xdr:col>7</xdr:col>
      <xdr:colOff>911225</xdr:colOff>
      <xdr:row>32</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7899400" y="19037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43</xdr:row>
      <xdr:rowOff>228600</xdr:rowOff>
    </xdr:from>
    <xdr:to>
      <xdr:col>7</xdr:col>
      <xdr:colOff>962025</xdr:colOff>
      <xdr:row>43</xdr:row>
      <xdr:rowOff>228600</xdr:rowOff>
    </xdr:to>
    <xdr:sp macro="" textlink="">
      <xdr:nvSpPr>
        <xdr:cNvPr id="20" name="Line 49"/>
        <xdr:cNvSpPr>
          <a:spLocks noChangeShapeType="1"/>
        </xdr:cNvSpPr>
      </xdr:nvSpPr>
      <xdr:spPr bwMode="auto">
        <a:xfrm>
          <a:off x="7937500" y="19900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40</xdr:row>
      <xdr:rowOff>254000</xdr:rowOff>
    </xdr:from>
    <xdr:to>
      <xdr:col>7</xdr:col>
      <xdr:colOff>936625</xdr:colOff>
      <xdr:row>40</xdr:row>
      <xdr:rowOff>254000</xdr:rowOff>
    </xdr:to>
    <xdr:sp macro="" textlink="">
      <xdr:nvSpPr>
        <xdr:cNvPr id="21" name="Line 49"/>
        <xdr:cNvSpPr>
          <a:spLocks noChangeShapeType="1"/>
        </xdr:cNvSpPr>
      </xdr:nvSpPr>
      <xdr:spPr bwMode="auto">
        <a:xfrm>
          <a:off x="7912100" y="18592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26</xdr:row>
      <xdr:rowOff>228600</xdr:rowOff>
    </xdr:from>
    <xdr:to>
      <xdr:col>7</xdr:col>
      <xdr:colOff>949325</xdr:colOff>
      <xdr:row>26</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279400</xdr:colOff>
      <xdr:row>21</xdr:row>
      <xdr:rowOff>215900</xdr:rowOff>
    </xdr:from>
    <xdr:to>
      <xdr:col>7</xdr:col>
      <xdr:colOff>974725</xdr:colOff>
      <xdr:row>21</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279400</xdr:colOff>
      <xdr:row>23</xdr:row>
      <xdr:rowOff>215900</xdr:rowOff>
    </xdr:from>
    <xdr:to>
      <xdr:col>7</xdr:col>
      <xdr:colOff>974725</xdr:colOff>
      <xdr:row>23</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22</xdr:row>
      <xdr:rowOff>228600</xdr:rowOff>
    </xdr:from>
    <xdr:to>
      <xdr:col>7</xdr:col>
      <xdr:colOff>936625</xdr:colOff>
      <xdr:row>22</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20</xdr:row>
      <xdr:rowOff>228600</xdr:rowOff>
    </xdr:from>
    <xdr:to>
      <xdr:col>7</xdr:col>
      <xdr:colOff>911225</xdr:colOff>
      <xdr:row>20</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19</xdr:row>
      <xdr:rowOff>215900</xdr:rowOff>
    </xdr:from>
    <xdr:to>
      <xdr:col>7</xdr:col>
      <xdr:colOff>936625</xdr:colOff>
      <xdr:row>19</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18</xdr:row>
      <xdr:rowOff>228600</xdr:rowOff>
    </xdr:from>
    <xdr:to>
      <xdr:col>7</xdr:col>
      <xdr:colOff>898525</xdr:colOff>
      <xdr:row>18</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215900</xdr:rowOff>
    </xdr:from>
    <xdr:to>
      <xdr:col>7</xdr:col>
      <xdr:colOff>923925</xdr:colOff>
      <xdr:row>17</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15</xdr:row>
      <xdr:rowOff>215900</xdr:rowOff>
    </xdr:from>
    <xdr:to>
      <xdr:col>7</xdr:col>
      <xdr:colOff>898525</xdr:colOff>
      <xdr:row>15</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31</xdr:row>
      <xdr:rowOff>228600</xdr:rowOff>
    </xdr:from>
    <xdr:to>
      <xdr:col>7</xdr:col>
      <xdr:colOff>898525</xdr:colOff>
      <xdr:row>31</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215900</xdr:colOff>
      <xdr:row>41</xdr:row>
      <xdr:rowOff>254000</xdr:rowOff>
    </xdr:from>
    <xdr:to>
      <xdr:col>7</xdr:col>
      <xdr:colOff>911225</xdr:colOff>
      <xdr:row>41</xdr:row>
      <xdr:rowOff>254000</xdr:rowOff>
    </xdr:to>
    <xdr:sp macro="" textlink="">
      <xdr:nvSpPr>
        <xdr:cNvPr id="42" name="Line 49"/>
        <xdr:cNvSpPr>
          <a:spLocks noChangeShapeType="1"/>
        </xdr:cNvSpPr>
      </xdr:nvSpPr>
      <xdr:spPr bwMode="auto">
        <a:xfrm>
          <a:off x="7886700" y="17703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29</xdr:row>
      <xdr:rowOff>228600</xdr:rowOff>
    </xdr:from>
    <xdr:to>
      <xdr:col>7</xdr:col>
      <xdr:colOff>962025</xdr:colOff>
      <xdr:row>29</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139700</xdr:colOff>
      <xdr:row>30</xdr:row>
      <xdr:rowOff>228600</xdr:rowOff>
    </xdr:from>
    <xdr:to>
      <xdr:col>7</xdr:col>
      <xdr:colOff>835025</xdr:colOff>
      <xdr:row>30</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177800</xdr:colOff>
      <xdr:row>9</xdr:row>
      <xdr:rowOff>215900</xdr:rowOff>
    </xdr:from>
    <xdr:to>
      <xdr:col>7</xdr:col>
      <xdr:colOff>873125</xdr:colOff>
      <xdr:row>9</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25</xdr:row>
      <xdr:rowOff>215900</xdr:rowOff>
    </xdr:from>
    <xdr:to>
      <xdr:col>7</xdr:col>
      <xdr:colOff>898525</xdr:colOff>
      <xdr:row>25</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279400</xdr:colOff>
      <xdr:row>34</xdr:row>
      <xdr:rowOff>215900</xdr:rowOff>
    </xdr:from>
    <xdr:to>
      <xdr:col>7</xdr:col>
      <xdr:colOff>974725</xdr:colOff>
      <xdr:row>34</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228600</xdr:rowOff>
    </xdr:from>
    <xdr:to>
      <xdr:col>7</xdr:col>
      <xdr:colOff>860425</xdr:colOff>
      <xdr:row>35</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28</xdr:row>
      <xdr:rowOff>215900</xdr:rowOff>
    </xdr:from>
    <xdr:to>
      <xdr:col>7</xdr:col>
      <xdr:colOff>936625</xdr:colOff>
      <xdr:row>28</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33</xdr:row>
      <xdr:rowOff>228600</xdr:rowOff>
    </xdr:from>
    <xdr:to>
      <xdr:col>7</xdr:col>
      <xdr:colOff>885825</xdr:colOff>
      <xdr:row>33</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27</xdr:row>
      <xdr:rowOff>228600</xdr:rowOff>
    </xdr:from>
    <xdr:to>
      <xdr:col>7</xdr:col>
      <xdr:colOff>860425</xdr:colOff>
      <xdr:row>27</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10</xdr:row>
      <xdr:rowOff>228600</xdr:rowOff>
    </xdr:from>
    <xdr:to>
      <xdr:col>7</xdr:col>
      <xdr:colOff>923925</xdr:colOff>
      <xdr:row>10</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13</xdr:row>
      <xdr:rowOff>215900</xdr:rowOff>
    </xdr:from>
    <xdr:to>
      <xdr:col>7</xdr:col>
      <xdr:colOff>885825</xdr:colOff>
      <xdr:row>13</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tabSelected="1" zoomScale="75" zoomScaleNormal="75" workbookViewId="0">
      <selection sqref="A1:N1"/>
    </sheetView>
  </sheetViews>
  <sheetFormatPr defaultRowHeight="12.75"/>
  <cols>
    <col min="1" max="1" width="5.85546875" style="3" bestFit="1" customWidth="1"/>
    <col min="2" max="2" width="37.140625" style="3" customWidth="1"/>
    <col min="3" max="3" width="31.28515625" style="3" customWidth="1"/>
    <col min="4" max="4" width="14.42578125" style="3" customWidth="1"/>
    <col min="5" max="5" width="16" style="4" bestFit="1" customWidth="1"/>
    <col min="6" max="6" width="10.42578125" style="5" customWidth="1"/>
    <col min="7" max="7" width="10.7109375" style="3" customWidth="1"/>
    <col min="8" max="8" width="21" style="3" customWidth="1"/>
    <col min="9" max="9" width="14.42578125" style="6" bestFit="1" customWidth="1"/>
    <col min="10" max="10" width="10.7109375" style="7" customWidth="1"/>
    <col min="11" max="11" width="15.42578125" style="6" customWidth="1"/>
    <col min="12" max="12" width="8.42578125" style="6" customWidth="1"/>
    <col min="13" max="13" width="12.42578125" style="3" customWidth="1"/>
    <col min="14" max="14" width="11.42578125" style="3" customWidth="1"/>
    <col min="15" max="15" width="1.140625" style="3" customWidth="1"/>
    <col min="16" max="16384" width="9.140625" style="3"/>
  </cols>
  <sheetData>
    <row r="1" spans="1:14" s="1" customFormat="1" ht="34.5" customHeight="1">
      <c r="A1" s="330" t="s">
        <v>44</v>
      </c>
      <c r="B1" s="331"/>
      <c r="C1" s="331"/>
      <c r="D1" s="331"/>
      <c r="E1" s="331"/>
      <c r="F1" s="331"/>
      <c r="G1" s="331"/>
      <c r="H1" s="331"/>
      <c r="I1" s="331"/>
      <c r="J1" s="331"/>
      <c r="K1" s="331"/>
      <c r="L1" s="331"/>
      <c r="M1" s="331"/>
      <c r="N1" s="332"/>
    </row>
    <row r="2" spans="1:14" s="1" customFormat="1" ht="24" customHeight="1" thickBot="1">
      <c r="A2" s="333" t="s">
        <v>93</v>
      </c>
      <c r="B2" s="334"/>
      <c r="C2" s="334"/>
      <c r="D2" s="334"/>
      <c r="E2" s="334"/>
      <c r="F2" s="334"/>
      <c r="G2" s="334"/>
      <c r="H2" s="334"/>
      <c r="I2" s="334"/>
      <c r="J2" s="334"/>
      <c r="K2" s="334"/>
      <c r="L2" s="334"/>
      <c r="M2" s="334"/>
      <c r="N2" s="335"/>
    </row>
    <row r="3" spans="1:14" s="2" customFormat="1" ht="35.25" customHeight="1">
      <c r="A3" s="355" t="s">
        <v>49</v>
      </c>
      <c r="B3" s="353" t="s">
        <v>9</v>
      </c>
      <c r="C3" s="336" t="s">
        <v>15</v>
      </c>
      <c r="D3" s="338" t="s">
        <v>13</v>
      </c>
      <c r="E3" s="340" t="s">
        <v>94</v>
      </c>
      <c r="F3" s="341"/>
      <c r="G3" s="343" t="s">
        <v>47</v>
      </c>
      <c r="H3" s="345" t="s">
        <v>95</v>
      </c>
      <c r="I3" s="346"/>
      <c r="J3" s="349" t="s">
        <v>48</v>
      </c>
      <c r="K3" s="351" t="s">
        <v>96</v>
      </c>
      <c r="L3" s="351"/>
      <c r="M3" s="340" t="s">
        <v>97</v>
      </c>
      <c r="N3" s="357"/>
    </row>
    <row r="4" spans="1:14" s="2" customFormat="1" ht="54.75" customHeight="1" thickBot="1">
      <c r="A4" s="356"/>
      <c r="B4" s="354"/>
      <c r="C4" s="337"/>
      <c r="D4" s="339"/>
      <c r="E4" s="342"/>
      <c r="F4" s="342"/>
      <c r="G4" s="344"/>
      <c r="H4" s="347"/>
      <c r="I4" s="348"/>
      <c r="J4" s="350"/>
      <c r="K4" s="352"/>
      <c r="L4" s="352"/>
      <c r="M4" s="9" t="s">
        <v>72</v>
      </c>
      <c r="N4" s="8" t="s">
        <v>74</v>
      </c>
    </row>
    <row r="5" spans="1:14" s="2" customFormat="1" ht="35.1" customHeight="1">
      <c r="A5" s="168">
        <v>1</v>
      </c>
      <c r="B5" s="169" t="s">
        <v>52</v>
      </c>
      <c r="C5" s="170" t="s">
        <v>17</v>
      </c>
      <c r="D5" s="171" t="s">
        <v>8</v>
      </c>
      <c r="E5" s="172">
        <v>2.2551410000000001</v>
      </c>
      <c r="F5" s="173" t="s">
        <v>11</v>
      </c>
      <c r="G5" s="174">
        <v>0.93</v>
      </c>
      <c r="H5" s="175" t="s">
        <v>85</v>
      </c>
      <c r="I5" s="176">
        <f>(E5*1000)/(8250*0.93)</f>
        <v>0.29392518735744544</v>
      </c>
      <c r="J5" s="177">
        <f t="shared" ref="J5:J44" si="0">+(I5/$I$5)*100</f>
        <v>100</v>
      </c>
      <c r="K5" s="280">
        <v>1.299811</v>
      </c>
      <c r="L5" s="178" t="s">
        <v>84</v>
      </c>
      <c r="M5" s="179">
        <f t="shared" ref="M5" si="1">+(E5/K5)-1</f>
        <v>0.73497608498466316</v>
      </c>
      <c r="N5" s="302">
        <v>7</v>
      </c>
    </row>
    <row r="6" spans="1:14" s="2" customFormat="1" ht="35.1" customHeight="1">
      <c r="A6" s="123">
        <v>2</v>
      </c>
      <c r="B6" s="180" t="s">
        <v>55</v>
      </c>
      <c r="C6" s="92" t="s">
        <v>77</v>
      </c>
      <c r="D6" s="93" t="s">
        <v>8</v>
      </c>
      <c r="E6" s="94">
        <v>2.378609</v>
      </c>
      <c r="F6" s="95" t="s">
        <v>11</v>
      </c>
      <c r="G6" s="96">
        <v>0.93</v>
      </c>
      <c r="H6" s="97" t="s">
        <v>127</v>
      </c>
      <c r="I6" s="181">
        <f t="shared" ref="I6" si="2">(E6*1000)/(8250*0.93)</f>
        <v>0.31001746497230365</v>
      </c>
      <c r="J6" s="99">
        <f t="shared" si="0"/>
        <v>105.4749569982542</v>
      </c>
      <c r="K6" s="281">
        <v>1.3905460000000001</v>
      </c>
      <c r="L6" s="101" t="s">
        <v>84</v>
      </c>
      <c r="M6" s="100">
        <f t="shared" ref="M6:M10" si="3">+(E6/K6)-1</f>
        <v>0.7105575795406982</v>
      </c>
      <c r="N6" s="301">
        <v>6</v>
      </c>
    </row>
    <row r="7" spans="1:14" s="2" customFormat="1" ht="35.1" customHeight="1">
      <c r="A7" s="122">
        <v>3</v>
      </c>
      <c r="B7" s="91" t="s">
        <v>57</v>
      </c>
      <c r="C7" s="92" t="s">
        <v>81</v>
      </c>
      <c r="D7" s="93" t="s">
        <v>8</v>
      </c>
      <c r="E7" s="94">
        <v>2.4568020000000002</v>
      </c>
      <c r="F7" s="95" t="s">
        <v>11</v>
      </c>
      <c r="G7" s="96">
        <v>0.93</v>
      </c>
      <c r="H7" s="97" t="s">
        <v>115</v>
      </c>
      <c r="I7" s="98">
        <f t="shared" ref="I7:I10" si="4">(E7*1000)/(8250*0.93)</f>
        <v>0.32020879765395899</v>
      </c>
      <c r="J7" s="99">
        <f t="shared" si="0"/>
        <v>108.94227899718909</v>
      </c>
      <c r="K7" s="281">
        <v>1.448007</v>
      </c>
      <c r="L7" s="101" t="s">
        <v>84</v>
      </c>
      <c r="M7" s="100">
        <f t="shared" si="3"/>
        <v>0.69667826191447979</v>
      </c>
      <c r="N7" s="301">
        <v>5</v>
      </c>
    </row>
    <row r="8" spans="1:14" s="2" customFormat="1" ht="35.1" customHeight="1">
      <c r="A8" s="123">
        <v>4</v>
      </c>
      <c r="B8" s="180" t="s">
        <v>59</v>
      </c>
      <c r="C8" s="92" t="s">
        <v>77</v>
      </c>
      <c r="D8" s="93" t="s">
        <v>8</v>
      </c>
      <c r="E8" s="94">
        <v>2.5080719999999999</v>
      </c>
      <c r="F8" s="95" t="s">
        <v>11</v>
      </c>
      <c r="G8" s="96">
        <v>0.93</v>
      </c>
      <c r="H8" s="97" t="s">
        <v>126</v>
      </c>
      <c r="I8" s="98">
        <f t="shared" si="4"/>
        <v>0.32689110459433035</v>
      </c>
      <c r="J8" s="99">
        <f t="shared" si="0"/>
        <v>111.21575103286223</v>
      </c>
      <c r="K8" s="281">
        <v>1.4856819999999999</v>
      </c>
      <c r="L8" s="101" t="s">
        <v>84</v>
      </c>
      <c r="M8" s="100">
        <f t="shared" si="3"/>
        <v>0.68816206967574489</v>
      </c>
      <c r="N8" s="301">
        <v>4</v>
      </c>
    </row>
    <row r="9" spans="1:14" ht="35.25" customHeight="1">
      <c r="A9" s="182">
        <v>5</v>
      </c>
      <c r="B9" s="183" t="s">
        <v>60</v>
      </c>
      <c r="C9" s="184" t="s">
        <v>81</v>
      </c>
      <c r="D9" s="185" t="s">
        <v>8</v>
      </c>
      <c r="E9" s="186">
        <v>2.5517850000000002</v>
      </c>
      <c r="F9" s="187" t="s">
        <v>11</v>
      </c>
      <c r="G9" s="188">
        <v>0.93</v>
      </c>
      <c r="H9" s="189" t="s">
        <v>116</v>
      </c>
      <c r="I9" s="190">
        <f t="shared" si="4"/>
        <v>0.33258846529814273</v>
      </c>
      <c r="J9" s="191">
        <f t="shared" si="0"/>
        <v>113.15412207041599</v>
      </c>
      <c r="K9" s="285">
        <v>1.517808</v>
      </c>
      <c r="L9" s="192" t="s">
        <v>84</v>
      </c>
      <c r="M9" s="193">
        <f t="shared" si="3"/>
        <v>0.68123043230764369</v>
      </c>
      <c r="N9" s="300">
        <v>3</v>
      </c>
    </row>
    <row r="10" spans="1:14" s="2" customFormat="1" ht="35.1" customHeight="1">
      <c r="A10" s="194">
        <v>6</v>
      </c>
      <c r="B10" s="183" t="s">
        <v>57</v>
      </c>
      <c r="C10" s="184" t="s">
        <v>18</v>
      </c>
      <c r="D10" s="185" t="s">
        <v>8</v>
      </c>
      <c r="E10" s="186">
        <v>2.558465</v>
      </c>
      <c r="F10" s="187" t="s">
        <v>11</v>
      </c>
      <c r="G10" s="188">
        <v>0.93</v>
      </c>
      <c r="H10" s="189" t="s">
        <v>120</v>
      </c>
      <c r="I10" s="190">
        <f t="shared" si="4"/>
        <v>0.33345910720104271</v>
      </c>
      <c r="J10" s="191">
        <f t="shared" si="0"/>
        <v>113.45033414762094</v>
      </c>
      <c r="K10" s="285">
        <v>1.714242</v>
      </c>
      <c r="L10" s="192" t="s">
        <v>84</v>
      </c>
      <c r="M10" s="193">
        <f t="shared" si="3"/>
        <v>0.49247597480402416</v>
      </c>
      <c r="N10" s="300">
        <v>1</v>
      </c>
    </row>
    <row r="11" spans="1:14" s="2" customFormat="1" ht="35.1" customHeight="1">
      <c r="A11" s="194">
        <v>7</v>
      </c>
      <c r="B11" s="183" t="s">
        <v>60</v>
      </c>
      <c r="C11" s="184" t="s">
        <v>18</v>
      </c>
      <c r="D11" s="185" t="s">
        <v>8</v>
      </c>
      <c r="E11" s="186">
        <v>2.755538</v>
      </c>
      <c r="F11" s="187" t="s">
        <v>11</v>
      </c>
      <c r="G11" s="188">
        <v>0.93</v>
      </c>
      <c r="H11" s="189" t="s">
        <v>121</v>
      </c>
      <c r="I11" s="190">
        <f>(E11*1000)/(8250*0.93)</f>
        <v>0.35914473769957639</v>
      </c>
      <c r="J11" s="191">
        <f>+(I11/$I$5)*100</f>
        <v>122.1891668857956</v>
      </c>
      <c r="K11" s="285">
        <v>1.714242</v>
      </c>
      <c r="L11" s="192" t="s">
        <v>84</v>
      </c>
      <c r="M11" s="193">
        <f>+(E11/K11)-1</f>
        <v>0.60743815633965337</v>
      </c>
      <c r="N11" s="300">
        <v>2</v>
      </c>
    </row>
    <row r="12" spans="1:14" ht="35.25" customHeight="1">
      <c r="A12" s="182">
        <v>8</v>
      </c>
      <c r="B12" s="183" t="s">
        <v>61</v>
      </c>
      <c r="C12" s="184" t="s">
        <v>19</v>
      </c>
      <c r="D12" s="185" t="s">
        <v>8</v>
      </c>
      <c r="E12" s="186">
        <v>2.8170039999999998</v>
      </c>
      <c r="F12" s="187" t="s">
        <v>11</v>
      </c>
      <c r="G12" s="188">
        <v>0.93</v>
      </c>
      <c r="H12" s="189" t="s">
        <v>137</v>
      </c>
      <c r="I12" s="190">
        <f>(E12*1000)/(8250*0.93)</f>
        <v>0.36715594656239814</v>
      </c>
      <c r="J12" s="191">
        <f t="shared" ref="J12" si="5">+(I12/$I$5)*100</f>
        <v>124.91476142733424</v>
      </c>
      <c r="K12" s="285">
        <v>1.612196</v>
      </c>
      <c r="L12" s="192" t="s">
        <v>84</v>
      </c>
      <c r="M12" s="193">
        <f>+(E12/K12)-1</f>
        <v>0.74730863989242002</v>
      </c>
      <c r="N12" s="300">
        <v>8</v>
      </c>
    </row>
    <row r="13" spans="1:14" ht="35.25" customHeight="1">
      <c r="A13" s="124">
        <v>9</v>
      </c>
      <c r="B13" s="19" t="s">
        <v>34</v>
      </c>
      <c r="C13" s="20" t="s">
        <v>42</v>
      </c>
      <c r="D13" s="21" t="s">
        <v>83</v>
      </c>
      <c r="E13" s="37">
        <v>1.24</v>
      </c>
      <c r="F13" s="22" t="s">
        <v>10</v>
      </c>
      <c r="G13" s="23">
        <v>0.65</v>
      </c>
      <c r="H13" s="24" t="s">
        <v>88</v>
      </c>
      <c r="I13" s="25">
        <f>(E13*1000)/(4679*0.65)</f>
        <v>0.40771367978036072</v>
      </c>
      <c r="J13" s="80">
        <f t="shared" ref="J13:J24" si="6">+(I13/$I$5)*100</f>
        <v>138.71342005288437</v>
      </c>
      <c r="K13" s="289">
        <v>0.66700000000000004</v>
      </c>
      <c r="L13" s="102" t="s">
        <v>10</v>
      </c>
      <c r="M13" s="36">
        <f>+(E13/K13)-1</f>
        <v>0.85907046476761617</v>
      </c>
      <c r="N13" s="303">
        <v>9</v>
      </c>
    </row>
    <row r="14" spans="1:14" s="2" customFormat="1" ht="35.1" customHeight="1">
      <c r="A14" s="125">
        <v>10</v>
      </c>
      <c r="B14" s="54" t="s">
        <v>33</v>
      </c>
      <c r="C14" s="55" t="s">
        <v>32</v>
      </c>
      <c r="D14" s="56" t="s">
        <v>82</v>
      </c>
      <c r="E14" s="71">
        <v>1.534</v>
      </c>
      <c r="F14" s="57" t="s">
        <v>10</v>
      </c>
      <c r="G14" s="58">
        <v>0.65</v>
      </c>
      <c r="H14" s="59" t="s">
        <v>89</v>
      </c>
      <c r="I14" s="60">
        <f>(E14*1000)/(4959*0.65)</f>
        <v>0.47590239967735432</v>
      </c>
      <c r="J14" s="81">
        <f t="shared" si="6"/>
        <v>161.91276561086428</v>
      </c>
      <c r="K14" s="290">
        <v>0.80500000000000005</v>
      </c>
      <c r="L14" s="103" t="s">
        <v>10</v>
      </c>
      <c r="M14" s="61">
        <f t="shared" ref="M14" si="7">+(E14/K14)-1</f>
        <v>0.90559006211180115</v>
      </c>
      <c r="N14" s="304">
        <v>10</v>
      </c>
    </row>
    <row r="15" spans="1:14" s="2" customFormat="1" ht="35.1" customHeight="1">
      <c r="A15" s="126">
        <v>11</v>
      </c>
      <c r="B15" s="62" t="s">
        <v>39</v>
      </c>
      <c r="C15" s="63" t="s">
        <v>20</v>
      </c>
      <c r="D15" s="64" t="s">
        <v>2</v>
      </c>
      <c r="E15" s="70">
        <v>3.2203400000000002</v>
      </c>
      <c r="F15" s="65" t="s">
        <v>10</v>
      </c>
      <c r="G15" s="66">
        <v>0.65</v>
      </c>
      <c r="H15" s="67" t="s">
        <v>90</v>
      </c>
      <c r="I15" s="68">
        <f>(E15*1000)/(7000*0.65)</f>
        <v>0.70776703296703303</v>
      </c>
      <c r="J15" s="82">
        <f t="shared" si="6"/>
        <v>240.79836074283429</v>
      </c>
      <c r="K15" s="291">
        <v>1.34745</v>
      </c>
      <c r="L15" s="104" t="s">
        <v>10</v>
      </c>
      <c r="M15" s="69">
        <f t="shared" ref="M15:M20" si="8">+(E15/K15)-1</f>
        <v>1.3899513896619542</v>
      </c>
      <c r="N15" s="121">
        <v>16</v>
      </c>
    </row>
    <row r="16" spans="1:14" s="2" customFormat="1" ht="35.1" customHeight="1">
      <c r="A16" s="195">
        <v>12</v>
      </c>
      <c r="B16" s="196" t="s">
        <v>62</v>
      </c>
      <c r="C16" s="197" t="s">
        <v>17</v>
      </c>
      <c r="D16" s="198" t="s">
        <v>8</v>
      </c>
      <c r="E16" s="199">
        <v>6.2915000000000001</v>
      </c>
      <c r="F16" s="200" t="s">
        <v>11</v>
      </c>
      <c r="G16" s="201">
        <v>0.93</v>
      </c>
      <c r="H16" s="202" t="s">
        <v>86</v>
      </c>
      <c r="I16" s="203">
        <f t="shared" ref="I16:I21" si="9">(E16*1000)/(8250*0.93)</f>
        <v>0.82000651678071035</v>
      </c>
      <c r="J16" s="204">
        <f t="shared" si="6"/>
        <v>278.98477301419291</v>
      </c>
      <c r="K16" s="282">
        <v>1.4439900000000001</v>
      </c>
      <c r="L16" s="205" t="s">
        <v>84</v>
      </c>
      <c r="M16" s="206">
        <f t="shared" si="8"/>
        <v>3.3570246331345786</v>
      </c>
      <c r="N16" s="319">
        <v>37</v>
      </c>
    </row>
    <row r="17" spans="1:14" s="2" customFormat="1" ht="35.1" customHeight="1">
      <c r="A17" s="207">
        <v>13</v>
      </c>
      <c r="B17" s="196" t="s">
        <v>63</v>
      </c>
      <c r="C17" s="197" t="s">
        <v>17</v>
      </c>
      <c r="D17" s="198" t="s">
        <v>8</v>
      </c>
      <c r="E17" s="199">
        <v>6.3230000000000004</v>
      </c>
      <c r="F17" s="200" t="s">
        <v>11</v>
      </c>
      <c r="G17" s="201">
        <v>0.93</v>
      </c>
      <c r="H17" s="202" t="s">
        <v>87</v>
      </c>
      <c r="I17" s="203">
        <f t="shared" si="9"/>
        <v>0.82411208862821761</v>
      </c>
      <c r="J17" s="204">
        <f t="shared" si="6"/>
        <v>280.38158146209037</v>
      </c>
      <c r="K17" s="282">
        <v>1.4511400000000001</v>
      </c>
      <c r="L17" s="205" t="s">
        <v>84</v>
      </c>
      <c r="M17" s="206">
        <f t="shared" si="8"/>
        <v>3.3572639442093806</v>
      </c>
      <c r="N17" s="319">
        <v>37</v>
      </c>
    </row>
    <row r="18" spans="1:14" s="2" customFormat="1" ht="35.1" customHeight="1">
      <c r="A18" s="195">
        <v>14</v>
      </c>
      <c r="B18" s="208" t="s">
        <v>53</v>
      </c>
      <c r="C18" s="197" t="s">
        <v>81</v>
      </c>
      <c r="D18" s="198" t="s">
        <v>8</v>
      </c>
      <c r="E18" s="199">
        <v>6.3301540000000003</v>
      </c>
      <c r="F18" s="200" t="s">
        <v>11</v>
      </c>
      <c r="G18" s="201">
        <v>0.93</v>
      </c>
      <c r="H18" s="209" t="s">
        <v>117</v>
      </c>
      <c r="I18" s="203">
        <f t="shared" si="9"/>
        <v>0.82504450961225162</v>
      </c>
      <c r="J18" s="204">
        <f t="shared" si="6"/>
        <v>280.69881218070179</v>
      </c>
      <c r="K18" s="282">
        <v>1.4563969999999999</v>
      </c>
      <c r="L18" s="205" t="s">
        <v>84</v>
      </c>
      <c r="M18" s="206">
        <f t="shared" si="8"/>
        <v>3.3464481181985413</v>
      </c>
      <c r="N18" s="319">
        <v>36</v>
      </c>
    </row>
    <row r="19" spans="1:14" s="2" customFormat="1" ht="35.1" customHeight="1">
      <c r="A19" s="207">
        <v>15</v>
      </c>
      <c r="B19" s="196" t="s">
        <v>64</v>
      </c>
      <c r="C19" s="197" t="s">
        <v>77</v>
      </c>
      <c r="D19" s="198" t="s">
        <v>8</v>
      </c>
      <c r="E19" s="199">
        <v>6.3339590000000001</v>
      </c>
      <c r="F19" s="200" t="s">
        <v>11</v>
      </c>
      <c r="G19" s="201">
        <v>0.93</v>
      </c>
      <c r="H19" s="209" t="s">
        <v>131</v>
      </c>
      <c r="I19" s="203">
        <f t="shared" si="9"/>
        <v>0.82554043662430754</v>
      </c>
      <c r="J19" s="204">
        <f t="shared" si="6"/>
        <v>280.86753777258269</v>
      </c>
      <c r="K19" s="282">
        <v>1.4591940000000001</v>
      </c>
      <c r="L19" s="205" t="s">
        <v>84</v>
      </c>
      <c r="M19" s="206">
        <f t="shared" si="8"/>
        <v>3.3407243999084422</v>
      </c>
      <c r="N19" s="319">
        <v>35</v>
      </c>
    </row>
    <row r="20" spans="1:14" s="2" customFormat="1" ht="35.1" customHeight="1">
      <c r="A20" s="210">
        <v>16</v>
      </c>
      <c r="B20" s="211" t="s">
        <v>53</v>
      </c>
      <c r="C20" s="212" t="s">
        <v>78</v>
      </c>
      <c r="D20" s="213" t="s">
        <v>8</v>
      </c>
      <c r="E20" s="214">
        <v>6.3378350000000001</v>
      </c>
      <c r="F20" s="215" t="s">
        <v>11</v>
      </c>
      <c r="G20" s="216">
        <v>0.93</v>
      </c>
      <c r="H20" s="217" t="s">
        <v>136</v>
      </c>
      <c r="I20" s="218">
        <f t="shared" si="9"/>
        <v>0.82604561746497229</v>
      </c>
      <c r="J20" s="219">
        <f t="shared" si="6"/>
        <v>281.03941172636212</v>
      </c>
      <c r="K20" s="283">
        <v>1.4620409999999999</v>
      </c>
      <c r="L20" s="220" t="s">
        <v>84</v>
      </c>
      <c r="M20" s="221">
        <f t="shared" si="8"/>
        <v>3.3349228920392795</v>
      </c>
      <c r="N20" s="318">
        <v>34</v>
      </c>
    </row>
    <row r="21" spans="1:14" s="2" customFormat="1" ht="35.1" customHeight="1">
      <c r="A21" s="222">
        <v>17</v>
      </c>
      <c r="B21" s="223" t="s">
        <v>65</v>
      </c>
      <c r="C21" s="212" t="s">
        <v>77</v>
      </c>
      <c r="D21" s="213" t="s">
        <v>8</v>
      </c>
      <c r="E21" s="214">
        <v>6.3441910000000004</v>
      </c>
      <c r="F21" s="215" t="s">
        <v>11</v>
      </c>
      <c r="G21" s="216">
        <v>0.93</v>
      </c>
      <c r="H21" s="217" t="s">
        <v>130</v>
      </c>
      <c r="I21" s="218">
        <f t="shared" si="9"/>
        <v>0.82687403062886944</v>
      </c>
      <c r="J21" s="219">
        <f t="shared" si="6"/>
        <v>281.32125663096008</v>
      </c>
      <c r="K21" s="283">
        <v>1.466712</v>
      </c>
      <c r="L21" s="220" t="s">
        <v>84</v>
      </c>
      <c r="M21" s="221">
        <f t="shared" ref="M21" si="10">+(E21/K21)-1</f>
        <v>3.3254510769667123</v>
      </c>
      <c r="N21" s="318">
        <v>33</v>
      </c>
    </row>
    <row r="22" spans="1:14" s="2" customFormat="1" ht="35.1" customHeight="1">
      <c r="A22" s="210">
        <v>18</v>
      </c>
      <c r="B22" s="224" t="s">
        <v>75</v>
      </c>
      <c r="C22" s="212" t="s">
        <v>18</v>
      </c>
      <c r="D22" s="213" t="s">
        <v>8</v>
      </c>
      <c r="E22" s="214">
        <v>6.3530540000000002</v>
      </c>
      <c r="F22" s="215" t="s">
        <v>11</v>
      </c>
      <c r="G22" s="216">
        <v>0.93</v>
      </c>
      <c r="H22" s="217" t="s">
        <v>122</v>
      </c>
      <c r="I22" s="218">
        <f t="shared" ref="I22" si="11">(E22*1000)/(8250*0.93)</f>
        <v>0.82802919517758233</v>
      </c>
      <c r="J22" s="219">
        <f t="shared" si="6"/>
        <v>281.71426975076059</v>
      </c>
      <c r="K22" s="283">
        <v>1.508586</v>
      </c>
      <c r="L22" s="220" t="s">
        <v>84</v>
      </c>
      <c r="M22" s="221">
        <f>+(E22/K22)-1</f>
        <v>3.2112640578661082</v>
      </c>
      <c r="N22" s="318">
        <v>26</v>
      </c>
    </row>
    <row r="23" spans="1:14" s="2" customFormat="1" ht="35.1" customHeight="1">
      <c r="A23" s="222">
        <v>19</v>
      </c>
      <c r="B23" s="211" t="s">
        <v>66</v>
      </c>
      <c r="C23" s="212" t="s">
        <v>80</v>
      </c>
      <c r="D23" s="213" t="s">
        <v>8</v>
      </c>
      <c r="E23" s="214">
        <v>6.3562700000000003</v>
      </c>
      <c r="F23" s="215" t="s">
        <v>11</v>
      </c>
      <c r="G23" s="216">
        <v>0.93</v>
      </c>
      <c r="H23" s="217" t="s">
        <v>118</v>
      </c>
      <c r="I23" s="218">
        <f>(E23*1000)/(8250*0.93)</f>
        <v>0.82844835451287069</v>
      </c>
      <c r="J23" s="219">
        <f t="shared" si="6"/>
        <v>281.85687724182213</v>
      </c>
      <c r="K23" s="283">
        <v>1.47559</v>
      </c>
      <c r="L23" s="220" t="s">
        <v>84</v>
      </c>
      <c r="M23" s="221">
        <f>+(E23/K23)-1</f>
        <v>3.3076125482010585</v>
      </c>
      <c r="N23" s="318">
        <v>32</v>
      </c>
    </row>
    <row r="24" spans="1:14" s="2" customFormat="1" ht="35.1" customHeight="1">
      <c r="A24" s="225">
        <v>20</v>
      </c>
      <c r="B24" s="226" t="s">
        <v>54</v>
      </c>
      <c r="C24" s="227" t="s">
        <v>78</v>
      </c>
      <c r="D24" s="228" t="s">
        <v>8</v>
      </c>
      <c r="E24" s="229">
        <v>6.3744620000000003</v>
      </c>
      <c r="F24" s="230" t="s">
        <v>11</v>
      </c>
      <c r="G24" s="231">
        <v>0.93</v>
      </c>
      <c r="H24" s="232" t="s">
        <v>135</v>
      </c>
      <c r="I24" s="233">
        <f>(E24*1000)/(8250*0.93)</f>
        <v>0.83081942000651687</v>
      </c>
      <c r="J24" s="234">
        <f t="shared" si="6"/>
        <v>282.66356737782695</v>
      </c>
      <c r="K24" s="284">
        <v>1.488958</v>
      </c>
      <c r="L24" s="235" t="s">
        <v>84</v>
      </c>
      <c r="M24" s="236">
        <f>+(E24/K24)-1</f>
        <v>3.2811563522946923</v>
      </c>
      <c r="N24" s="317">
        <v>31</v>
      </c>
    </row>
    <row r="25" spans="1:14" s="2" customFormat="1" ht="34.5" customHeight="1">
      <c r="A25" s="237">
        <v>21</v>
      </c>
      <c r="B25" s="238" t="s">
        <v>67</v>
      </c>
      <c r="C25" s="227" t="s">
        <v>77</v>
      </c>
      <c r="D25" s="228" t="s">
        <v>8</v>
      </c>
      <c r="E25" s="229">
        <v>6.3869850000000001</v>
      </c>
      <c r="F25" s="230" t="s">
        <v>11</v>
      </c>
      <c r="G25" s="231">
        <v>0.93</v>
      </c>
      <c r="H25" s="232" t="s">
        <v>129</v>
      </c>
      <c r="I25" s="233">
        <f>(E25*1000)/(8250*0.93)</f>
        <v>0.83245161290322589</v>
      </c>
      <c r="J25" s="234">
        <f t="shared" ref="J25" si="12">+(I25/$I$5)*100</f>
        <v>283.21887633633548</v>
      </c>
      <c r="K25" s="284">
        <v>1.4981629999999999</v>
      </c>
      <c r="L25" s="235" t="s">
        <v>84</v>
      </c>
      <c r="M25" s="236">
        <f t="shared" ref="M25" si="13">+(E25/K25)-1</f>
        <v>3.2632110124198777</v>
      </c>
      <c r="N25" s="317">
        <v>30</v>
      </c>
    </row>
    <row r="26" spans="1:14" s="2" customFormat="1" ht="34.5" customHeight="1">
      <c r="A26" s="237">
        <v>22</v>
      </c>
      <c r="B26" s="226" t="s">
        <v>76</v>
      </c>
      <c r="C26" s="227" t="s">
        <v>18</v>
      </c>
      <c r="D26" s="228" t="s">
        <v>8</v>
      </c>
      <c r="E26" s="229">
        <v>6.3954589999999998</v>
      </c>
      <c r="F26" s="230" t="s">
        <v>11</v>
      </c>
      <c r="G26" s="231">
        <v>0.93</v>
      </c>
      <c r="H26" s="232" t="s">
        <v>123</v>
      </c>
      <c r="I26" s="233">
        <f t="shared" ref="I26" si="14">(E26*1000)/(8250*0.93)</f>
        <v>0.83355607689801237</v>
      </c>
      <c r="J26" s="234">
        <f>+(I26/$I$5)*100</f>
        <v>283.59463998038257</v>
      </c>
      <c r="K26" s="284">
        <v>1.508586</v>
      </c>
      <c r="L26" s="235" t="s">
        <v>84</v>
      </c>
      <c r="M26" s="236">
        <f>+(E26/K26)-1</f>
        <v>3.2393731613577215</v>
      </c>
      <c r="N26" s="317">
        <v>28</v>
      </c>
    </row>
    <row r="27" spans="1:14" ht="35.25" customHeight="1">
      <c r="A27" s="237">
        <v>23</v>
      </c>
      <c r="B27" s="226" t="s">
        <v>68</v>
      </c>
      <c r="C27" s="227" t="s">
        <v>81</v>
      </c>
      <c r="D27" s="228" t="s">
        <v>8</v>
      </c>
      <c r="E27" s="229">
        <v>6.403632</v>
      </c>
      <c r="F27" s="230" t="s">
        <v>11</v>
      </c>
      <c r="G27" s="231">
        <v>0.93</v>
      </c>
      <c r="H27" s="232" t="s">
        <v>114</v>
      </c>
      <c r="I27" s="233">
        <f>(E27*1000)/(8250*0.93)</f>
        <v>0.83462130987292271</v>
      </c>
      <c r="J27" s="234">
        <f>+(I27/$I$5)*100</f>
        <v>283.95705634370529</v>
      </c>
      <c r="K27" s="284">
        <v>1.5103949999999999</v>
      </c>
      <c r="L27" s="235" t="s">
        <v>84</v>
      </c>
      <c r="M27" s="236">
        <f>+(E27/K27)-1</f>
        <v>3.23970683165662</v>
      </c>
      <c r="N27" s="317">
        <v>29</v>
      </c>
    </row>
    <row r="28" spans="1:14" s="2" customFormat="1" ht="35.1" customHeight="1">
      <c r="A28" s="239">
        <v>24</v>
      </c>
      <c r="B28" s="240" t="s">
        <v>70</v>
      </c>
      <c r="C28" s="241" t="s">
        <v>77</v>
      </c>
      <c r="D28" s="242" t="s">
        <v>8</v>
      </c>
      <c r="E28" s="243">
        <v>6.4464680000000003</v>
      </c>
      <c r="F28" s="244" t="s">
        <v>11</v>
      </c>
      <c r="G28" s="245">
        <v>0.93</v>
      </c>
      <c r="H28" s="246" t="s">
        <v>128</v>
      </c>
      <c r="I28" s="247">
        <f t="shared" ref="I28" si="15">(E28*1000)/(8250*0.93)</f>
        <v>0.84020436624307604</v>
      </c>
      <c r="J28" s="248">
        <f>+(I28/$I$5)*100</f>
        <v>285.85653846034467</v>
      </c>
      <c r="K28" s="286">
        <v>1.5418750000000001</v>
      </c>
      <c r="L28" s="249" t="s">
        <v>84</v>
      </c>
      <c r="M28" s="250">
        <f t="shared" ref="M28" si="16">+(E28/K28)-1</f>
        <v>3.180927766518038</v>
      </c>
      <c r="N28" s="315">
        <v>25</v>
      </c>
    </row>
    <row r="29" spans="1:14" s="2" customFormat="1" ht="35.1" customHeight="1">
      <c r="A29" s="251">
        <v>25</v>
      </c>
      <c r="B29" s="252" t="s">
        <v>69</v>
      </c>
      <c r="C29" s="241" t="s">
        <v>19</v>
      </c>
      <c r="D29" s="242" t="s">
        <v>8</v>
      </c>
      <c r="E29" s="243">
        <v>6.4562929999999996</v>
      </c>
      <c r="F29" s="244" t="s">
        <v>11</v>
      </c>
      <c r="G29" s="245">
        <v>0.93</v>
      </c>
      <c r="H29" s="246" t="s">
        <v>139</v>
      </c>
      <c r="I29" s="247">
        <f>(E29*1000)/(8250*0.93)</f>
        <v>0.84148491365265554</v>
      </c>
      <c r="J29" s="248">
        <f>+(I29/$I$5)*100</f>
        <v>286.29220966671261</v>
      </c>
      <c r="K29" s="286">
        <v>1.5252479999999999</v>
      </c>
      <c r="L29" s="249" t="s">
        <v>84</v>
      </c>
      <c r="M29" s="250">
        <f>+(E29/K29)-1</f>
        <v>3.2329463798674052</v>
      </c>
      <c r="N29" s="315">
        <v>27</v>
      </c>
    </row>
    <row r="30" spans="1:14" s="2" customFormat="1" ht="35.1" customHeight="1">
      <c r="A30" s="239">
        <v>26</v>
      </c>
      <c r="B30" s="253" t="s">
        <v>68</v>
      </c>
      <c r="C30" s="241" t="s">
        <v>18</v>
      </c>
      <c r="D30" s="242" t="s">
        <v>8</v>
      </c>
      <c r="E30" s="243">
        <v>6.4711259999999999</v>
      </c>
      <c r="F30" s="244" t="s">
        <v>11</v>
      </c>
      <c r="G30" s="245">
        <v>0.93</v>
      </c>
      <c r="H30" s="246" t="s">
        <v>124</v>
      </c>
      <c r="I30" s="247">
        <f>(E30*1000)/(8250*0.93)</f>
        <v>0.84341818181818184</v>
      </c>
      <c r="J30" s="248">
        <f t="shared" ref="J30" si="17">+(I30/$I$5)*100</f>
        <v>286.94995124473365</v>
      </c>
      <c r="K30" s="286">
        <v>1.8655710000000001</v>
      </c>
      <c r="L30" s="249" t="s">
        <v>84</v>
      </c>
      <c r="M30" s="250">
        <f>+(E30/K30)-1</f>
        <v>2.468710652127418</v>
      </c>
      <c r="N30" s="315">
        <v>18</v>
      </c>
    </row>
    <row r="31" spans="1:14" s="2" customFormat="1" ht="35.1" customHeight="1">
      <c r="A31" s="239">
        <v>27</v>
      </c>
      <c r="B31" s="253" t="s">
        <v>56</v>
      </c>
      <c r="C31" s="241" t="s">
        <v>79</v>
      </c>
      <c r="D31" s="242" t="s">
        <v>8</v>
      </c>
      <c r="E31" s="243">
        <v>6.5146750000000004</v>
      </c>
      <c r="F31" s="244" t="s">
        <v>11</v>
      </c>
      <c r="G31" s="245">
        <v>0.93</v>
      </c>
      <c r="H31" s="246" t="s">
        <v>134</v>
      </c>
      <c r="I31" s="247">
        <f>(E31*1000)/(8250*0.93)</f>
        <v>0.84909416748126432</v>
      </c>
      <c r="J31" s="248">
        <f>+(I31/$I$5)*100</f>
        <v>288.88105000973331</v>
      </c>
      <c r="K31" s="286">
        <v>1.591998</v>
      </c>
      <c r="L31" s="249" t="s">
        <v>84</v>
      </c>
      <c r="M31" s="250">
        <f>+(E31/K31)-1</f>
        <v>3.0921376785649226</v>
      </c>
      <c r="N31" s="315">
        <v>24</v>
      </c>
    </row>
    <row r="32" spans="1:14" s="2" customFormat="1" ht="35.1" customHeight="1">
      <c r="A32" s="254">
        <v>28</v>
      </c>
      <c r="B32" s="255" t="s">
        <v>58</v>
      </c>
      <c r="C32" s="256" t="s">
        <v>81</v>
      </c>
      <c r="D32" s="257" t="s">
        <v>8</v>
      </c>
      <c r="E32" s="258">
        <v>6.524661</v>
      </c>
      <c r="F32" s="259" t="s">
        <v>11</v>
      </c>
      <c r="G32" s="260">
        <v>0.93</v>
      </c>
      <c r="H32" s="261" t="s">
        <v>119</v>
      </c>
      <c r="I32" s="262">
        <f>(E32*1000)/(8250*0.93)</f>
        <v>0.85039569892473121</v>
      </c>
      <c r="J32" s="263">
        <f>+(I32/$I$5)*100</f>
        <v>289.32386045927944</v>
      </c>
      <c r="K32" s="288">
        <v>1.5993360000000001</v>
      </c>
      <c r="L32" s="264" t="s">
        <v>84</v>
      </c>
      <c r="M32" s="265">
        <f>+(E32/K32)-1</f>
        <v>3.079606161557046</v>
      </c>
      <c r="N32" s="316">
        <v>23</v>
      </c>
    </row>
    <row r="33" spans="1:14" s="2" customFormat="1" ht="35.1" customHeight="1">
      <c r="A33" s="266">
        <v>29</v>
      </c>
      <c r="B33" s="267" t="s">
        <v>73</v>
      </c>
      <c r="C33" s="268" t="s">
        <v>79</v>
      </c>
      <c r="D33" s="269" t="s">
        <v>8</v>
      </c>
      <c r="E33" s="270">
        <v>6.5792020000000004</v>
      </c>
      <c r="F33" s="271" t="s">
        <v>11</v>
      </c>
      <c r="G33" s="272">
        <v>0.93</v>
      </c>
      <c r="H33" s="273" t="s">
        <v>133</v>
      </c>
      <c r="I33" s="274">
        <f>(E33*1000)/(8250*0.93)</f>
        <v>0.85750433365917245</v>
      </c>
      <c r="J33" s="275">
        <f t="shared" ref="J33" si="18">+(I33/$I$5)*100</f>
        <v>291.74237885790734</v>
      </c>
      <c r="K33" s="287">
        <v>1.6394169999999999</v>
      </c>
      <c r="L33" s="276" t="s">
        <v>84</v>
      </c>
      <c r="M33" s="277">
        <f t="shared" ref="M33" si="19">+(E33/K33)-1</f>
        <v>3.0131351571930756</v>
      </c>
      <c r="N33" s="314">
        <v>22</v>
      </c>
    </row>
    <row r="34" spans="1:14" s="2" customFormat="1" ht="35.1" customHeight="1">
      <c r="A34" s="278">
        <v>30</v>
      </c>
      <c r="B34" s="267" t="s">
        <v>58</v>
      </c>
      <c r="C34" s="268" t="s">
        <v>18</v>
      </c>
      <c r="D34" s="269" t="s">
        <v>8</v>
      </c>
      <c r="E34" s="270">
        <v>6.6263240000000003</v>
      </c>
      <c r="F34" s="271" t="s">
        <v>11</v>
      </c>
      <c r="G34" s="272">
        <v>0.93</v>
      </c>
      <c r="H34" s="273" t="s">
        <v>125</v>
      </c>
      <c r="I34" s="274">
        <f t="shared" ref="I34" si="20">(E34*1000)/(8250*0.93)</f>
        <v>0.86364600847181494</v>
      </c>
      <c r="J34" s="275">
        <f>+(I34/$I$5)*100</f>
        <v>293.8319156097113</v>
      </c>
      <c r="K34" s="287">
        <v>1.8655710000000001</v>
      </c>
      <c r="L34" s="276" t="s">
        <v>84</v>
      </c>
      <c r="M34" s="277">
        <f t="shared" ref="M34" si="21">+(E34/K34)-1</f>
        <v>2.5519012677619881</v>
      </c>
      <c r="N34" s="314">
        <v>19</v>
      </c>
    </row>
    <row r="35" spans="1:14" s="2" customFormat="1" ht="35.1" customHeight="1">
      <c r="A35" s="266">
        <v>31</v>
      </c>
      <c r="B35" s="267" t="s">
        <v>60</v>
      </c>
      <c r="C35" s="268" t="s">
        <v>79</v>
      </c>
      <c r="D35" s="269" t="s">
        <v>8</v>
      </c>
      <c r="E35" s="270">
        <v>6.703379</v>
      </c>
      <c r="F35" s="271" t="s">
        <v>11</v>
      </c>
      <c r="G35" s="272">
        <v>0.93</v>
      </c>
      <c r="H35" s="273" t="s">
        <v>132</v>
      </c>
      <c r="I35" s="274">
        <f t="shared" ref="I35" si="22">(E35*1000)/(8250*0.93)</f>
        <v>0.87368901922450304</v>
      </c>
      <c r="J35" s="275">
        <f t="shared" ref="J35" si="23">+(I35/$I$5)*100</f>
        <v>297.24877513202051</v>
      </c>
      <c r="K35" s="287">
        <v>1.730672</v>
      </c>
      <c r="L35" s="276" t="s">
        <v>84</v>
      </c>
      <c r="M35" s="277">
        <f t="shared" ref="M35" si="24">+(E35/K35)-1</f>
        <v>2.8732810145423282</v>
      </c>
      <c r="N35" s="314">
        <v>20</v>
      </c>
    </row>
    <row r="36" spans="1:14" s="2" customFormat="1" ht="35.1" customHeight="1">
      <c r="A36" s="266">
        <v>32</v>
      </c>
      <c r="B36" s="279" t="s">
        <v>71</v>
      </c>
      <c r="C36" s="268" t="s">
        <v>19</v>
      </c>
      <c r="D36" s="269" t="s">
        <v>8</v>
      </c>
      <c r="E36" s="270">
        <v>6.8848630000000002</v>
      </c>
      <c r="F36" s="271" t="s">
        <v>11</v>
      </c>
      <c r="G36" s="272">
        <v>0.93</v>
      </c>
      <c r="H36" s="273" t="s">
        <v>138</v>
      </c>
      <c r="I36" s="274">
        <f>(E36*1000)/(8250*0.93)</f>
        <v>0.89734284783317042</v>
      </c>
      <c r="J36" s="275">
        <f t="shared" ref="J36:J38" si="25">+(I36/$I$5)*100</f>
        <v>305.29634288942464</v>
      </c>
      <c r="K36" s="287">
        <v>1.763525</v>
      </c>
      <c r="L36" s="276" t="s">
        <v>84</v>
      </c>
      <c r="M36" s="277">
        <f>+(E36/K36)-1</f>
        <v>2.9040348166314627</v>
      </c>
      <c r="N36" s="314">
        <v>21</v>
      </c>
    </row>
    <row r="37" spans="1:14" s="2" customFormat="1" ht="34.5" customHeight="1">
      <c r="A37" s="127">
        <v>33</v>
      </c>
      <c r="B37" s="26" t="s">
        <v>24</v>
      </c>
      <c r="C37" s="27" t="s">
        <v>45</v>
      </c>
      <c r="D37" s="28" t="s">
        <v>3</v>
      </c>
      <c r="E37" s="29">
        <v>7.8559320000000001</v>
      </c>
      <c r="F37" s="30" t="s">
        <v>10</v>
      </c>
      <c r="G37" s="31">
        <v>0.8</v>
      </c>
      <c r="H37" s="32" t="s">
        <v>106</v>
      </c>
      <c r="I37" s="33">
        <f>(E37*1000)/(9562*0.8)</f>
        <v>1.0269729136163981</v>
      </c>
      <c r="J37" s="83">
        <f t="shared" si="25"/>
        <v>349.39942467995633</v>
      </c>
      <c r="K37" s="294">
        <v>3.3474575999999998</v>
      </c>
      <c r="L37" s="105" t="s">
        <v>10</v>
      </c>
      <c r="M37" s="35">
        <f>+(E37/K37)-1</f>
        <v>1.3468354012908188</v>
      </c>
      <c r="N37" s="310">
        <v>15</v>
      </c>
    </row>
    <row r="38" spans="1:14" s="2" customFormat="1" ht="35.1" customHeight="1">
      <c r="A38" s="128">
        <v>34</v>
      </c>
      <c r="B38" s="38" t="s">
        <v>21</v>
      </c>
      <c r="C38" s="39" t="s">
        <v>22</v>
      </c>
      <c r="D38" s="40" t="s">
        <v>23</v>
      </c>
      <c r="E38" s="88">
        <v>11.191000000000001</v>
      </c>
      <c r="F38" s="41" t="s">
        <v>40</v>
      </c>
      <c r="G38" s="42">
        <v>0.93</v>
      </c>
      <c r="H38" s="43" t="s">
        <v>112</v>
      </c>
      <c r="I38" s="44">
        <f>(E38*1000)/(8250*0.93)</f>
        <v>1.4585858585858587</v>
      </c>
      <c r="J38" s="84">
        <f t="shared" si="25"/>
        <v>496.24391556891567</v>
      </c>
      <c r="K38" s="292">
        <v>2.8780000000000001</v>
      </c>
      <c r="L38" s="106" t="s">
        <v>84</v>
      </c>
      <c r="M38" s="45">
        <f t="shared" ref="M38" si="26">+(E38/K38)-1</f>
        <v>2.8884642112578178</v>
      </c>
      <c r="N38" s="313">
        <v>19</v>
      </c>
    </row>
    <row r="39" spans="1:14" s="2" customFormat="1" ht="35.1" customHeight="1">
      <c r="A39" s="129">
        <v>35</v>
      </c>
      <c r="B39" s="72" t="s">
        <v>27</v>
      </c>
      <c r="C39" s="73" t="s">
        <v>28</v>
      </c>
      <c r="D39" s="74" t="s">
        <v>5</v>
      </c>
      <c r="E39" s="90">
        <v>15.1286690292758</v>
      </c>
      <c r="F39" s="75" t="s">
        <v>10</v>
      </c>
      <c r="G39" s="76">
        <v>0.92</v>
      </c>
      <c r="H39" s="77" t="s">
        <v>110</v>
      </c>
      <c r="I39" s="78">
        <f>(E39*1000)/(11000*0.92)</f>
        <v>1.4949277696912846</v>
      </c>
      <c r="J39" s="87">
        <f>+(I39/$I$5)*100</f>
        <v>508.60825611154155</v>
      </c>
      <c r="K39" s="295">
        <v>7.0933477657935304</v>
      </c>
      <c r="L39" s="109" t="s">
        <v>10</v>
      </c>
      <c r="M39" s="79">
        <f>+(E39/K39)-1</f>
        <v>1.1327967454565315</v>
      </c>
      <c r="N39" s="307">
        <v>12</v>
      </c>
    </row>
    <row r="40" spans="1:14" s="2" customFormat="1" ht="35.1" customHeight="1">
      <c r="A40" s="130">
        <v>36</v>
      </c>
      <c r="B40" s="46" t="s">
        <v>38</v>
      </c>
      <c r="C40" s="47" t="s">
        <v>22</v>
      </c>
      <c r="D40" s="48" t="s">
        <v>23</v>
      </c>
      <c r="E40" s="89">
        <v>11.545999999999999</v>
      </c>
      <c r="F40" s="49" t="s">
        <v>40</v>
      </c>
      <c r="G40" s="50">
        <v>0.93</v>
      </c>
      <c r="H40" s="51" t="s">
        <v>113</v>
      </c>
      <c r="I40" s="52">
        <f>(E40*1000)/(8250*0.93)</f>
        <v>1.5048550016291953</v>
      </c>
      <c r="J40" s="85">
        <f t="shared" si="0"/>
        <v>511.98572506109377</v>
      </c>
      <c r="K40" s="293">
        <v>3.0760000000000001</v>
      </c>
      <c r="L40" s="107" t="s">
        <v>84</v>
      </c>
      <c r="M40" s="53">
        <f t="shared" ref="M40:M44" si="27">+(E40/K40)-1</f>
        <v>2.7535760728218461</v>
      </c>
      <c r="N40" s="312">
        <v>18</v>
      </c>
    </row>
    <row r="41" spans="1:14" s="2" customFormat="1" ht="35.1" customHeight="1">
      <c r="A41" s="132">
        <v>37</v>
      </c>
      <c r="B41" s="110" t="s">
        <v>35</v>
      </c>
      <c r="C41" s="111" t="s">
        <v>29</v>
      </c>
      <c r="D41" s="112" t="s">
        <v>5</v>
      </c>
      <c r="E41" s="113">
        <v>16.6415359322034</v>
      </c>
      <c r="F41" s="114" t="s">
        <v>10</v>
      </c>
      <c r="G41" s="115">
        <v>0.92</v>
      </c>
      <c r="H41" s="116" t="s">
        <v>109</v>
      </c>
      <c r="I41" s="117">
        <f>(E41*1000)/(11000*0.92)</f>
        <v>1.6444205466604149</v>
      </c>
      <c r="J41" s="118">
        <f>+(I41/$I$5)*100</f>
        <v>559.46908172269639</v>
      </c>
      <c r="K41" s="297">
        <v>7.8026825423728798</v>
      </c>
      <c r="L41" s="119" t="s">
        <v>10</v>
      </c>
      <c r="M41" s="120">
        <f>+(E41/K41)-1</f>
        <v>1.1327967454565351</v>
      </c>
      <c r="N41" s="308">
        <v>12</v>
      </c>
    </row>
    <row r="42" spans="1:14" s="2" customFormat="1" ht="35.1" customHeight="1">
      <c r="A42" s="131">
        <v>38</v>
      </c>
      <c r="B42" s="11" t="s">
        <v>36</v>
      </c>
      <c r="C42" s="12" t="s">
        <v>45</v>
      </c>
      <c r="D42" s="13" t="s">
        <v>7</v>
      </c>
      <c r="E42" s="14">
        <v>14.632434</v>
      </c>
      <c r="F42" s="15" t="s">
        <v>10</v>
      </c>
      <c r="G42" s="16">
        <v>0.84</v>
      </c>
      <c r="H42" s="17" t="s">
        <v>107</v>
      </c>
      <c r="I42" s="18">
        <f>(E42*1000)/(10256*0.84)</f>
        <v>1.6984754568754179</v>
      </c>
      <c r="J42" s="86">
        <f>+(I42/$I$5)*100</f>
        <v>577.85978539154064</v>
      </c>
      <c r="K42" s="296">
        <v>6.6191956674299997</v>
      </c>
      <c r="L42" s="108" t="s">
        <v>10</v>
      </c>
      <c r="M42" s="34">
        <f t="shared" si="27"/>
        <v>1.2106060517291306</v>
      </c>
      <c r="N42" s="306">
        <v>14</v>
      </c>
    </row>
    <row r="43" spans="1:14" s="2" customFormat="1" ht="35.1" customHeight="1">
      <c r="A43" s="144">
        <v>39</v>
      </c>
      <c r="B43" s="145" t="s">
        <v>37</v>
      </c>
      <c r="C43" s="146" t="s">
        <v>30</v>
      </c>
      <c r="D43" s="147" t="s">
        <v>6</v>
      </c>
      <c r="E43" s="148">
        <v>17.726779915254198</v>
      </c>
      <c r="F43" s="149" t="s">
        <v>10</v>
      </c>
      <c r="G43" s="150">
        <v>0.92</v>
      </c>
      <c r="H43" s="151" t="s">
        <v>108</v>
      </c>
      <c r="I43" s="152">
        <f>(E43*1000)/(11100*0.92)</f>
        <v>1.7358773908396199</v>
      </c>
      <c r="J43" s="153">
        <f>+(I43/$I$5)*100</f>
        <v>590.58476969808021</v>
      </c>
      <c r="K43" s="298">
        <v>8.1901051694915292</v>
      </c>
      <c r="L43" s="154" t="s">
        <v>10</v>
      </c>
      <c r="M43" s="155">
        <f t="shared" ref="M43" si="28">+(E43/K43)-1</f>
        <v>1.1644141984021359</v>
      </c>
      <c r="N43" s="309">
        <v>13</v>
      </c>
    </row>
    <row r="44" spans="1:14" s="2" customFormat="1" ht="35.1" customHeight="1">
      <c r="A44" s="156">
        <v>40</v>
      </c>
      <c r="B44" s="157" t="s">
        <v>31</v>
      </c>
      <c r="C44" s="158" t="s">
        <v>28</v>
      </c>
      <c r="D44" s="159" t="s">
        <v>5</v>
      </c>
      <c r="E44" s="160">
        <v>17.575329566855</v>
      </c>
      <c r="F44" s="161" t="s">
        <v>10</v>
      </c>
      <c r="G44" s="162">
        <v>0.9</v>
      </c>
      <c r="H44" s="163" t="s">
        <v>111</v>
      </c>
      <c r="I44" s="164">
        <f>(E44*1000)/(11000*0.9)</f>
        <v>1.7752858148338386</v>
      </c>
      <c r="J44" s="165">
        <f t="shared" si="0"/>
        <v>603.99240731788507</v>
      </c>
      <c r="K44" s="160">
        <v>8.8559322033898304</v>
      </c>
      <c r="L44" s="166" t="s">
        <v>10</v>
      </c>
      <c r="M44" s="167">
        <f t="shared" si="27"/>
        <v>0.98458266879319623</v>
      </c>
      <c r="N44" s="305">
        <v>11</v>
      </c>
    </row>
    <row r="45" spans="1:14" s="10" customFormat="1" ht="35.1" customHeight="1" thickBot="1">
      <c r="A45" s="133">
        <v>41</v>
      </c>
      <c r="B45" s="134" t="s">
        <v>25</v>
      </c>
      <c r="C45" s="135" t="s">
        <v>26</v>
      </c>
      <c r="D45" s="136" t="s">
        <v>4</v>
      </c>
      <c r="E45" s="320">
        <v>2.0011679999999998</v>
      </c>
      <c r="F45" s="137" t="s">
        <v>12</v>
      </c>
      <c r="G45" s="138">
        <v>0.99</v>
      </c>
      <c r="H45" s="139" t="s">
        <v>92</v>
      </c>
      <c r="I45" s="140">
        <f>(E45*1000)/(860*0.99)</f>
        <v>2.350443974630021</v>
      </c>
      <c r="J45" s="141">
        <f>+(I45/$I$5)*100</f>
        <v>799.67422858920281</v>
      </c>
      <c r="K45" s="299">
        <v>0.78530763032855999</v>
      </c>
      <c r="L45" s="142" t="s">
        <v>12</v>
      </c>
      <c r="M45" s="143">
        <f>+(E45/K45)-1</f>
        <v>1.5482599719077523</v>
      </c>
      <c r="N45" s="311">
        <v>17</v>
      </c>
    </row>
    <row r="46" spans="1:14" s="2" customFormat="1" ht="20.25" customHeight="1">
      <c r="A46" s="324"/>
      <c r="B46" s="325"/>
      <c r="C46" s="326"/>
      <c r="D46" s="358" t="s">
        <v>1</v>
      </c>
      <c r="E46" s="359"/>
      <c r="F46" s="359"/>
      <c r="G46" s="359"/>
      <c r="H46" s="359"/>
      <c r="I46" s="359"/>
      <c r="J46" s="359"/>
      <c r="K46" s="359"/>
      <c r="L46" s="360"/>
      <c r="M46" s="361" t="s">
        <v>43</v>
      </c>
      <c r="N46" s="362"/>
    </row>
    <row r="47" spans="1:14" s="2" customFormat="1" ht="23.25" customHeight="1">
      <c r="A47" s="327"/>
      <c r="B47" s="328"/>
      <c r="C47" s="329"/>
      <c r="D47" s="365" t="s">
        <v>98</v>
      </c>
      <c r="E47" s="366"/>
      <c r="F47" s="366"/>
      <c r="G47" s="366"/>
      <c r="H47" s="367"/>
      <c r="I47" s="365" t="s">
        <v>99</v>
      </c>
      <c r="J47" s="366"/>
      <c r="K47" s="366"/>
      <c r="L47" s="367"/>
      <c r="M47" s="363"/>
      <c r="N47" s="364"/>
    </row>
    <row r="48" spans="1:14" s="2" customFormat="1" ht="17.25" customHeight="1">
      <c r="A48" s="399" t="s">
        <v>41</v>
      </c>
      <c r="B48" s="400"/>
      <c r="C48" s="401"/>
      <c r="D48" s="402">
        <v>13.473100000000001</v>
      </c>
      <c r="E48" s="403"/>
      <c r="F48" s="403"/>
      <c r="G48" s="395" t="s">
        <v>14</v>
      </c>
      <c r="H48" s="396"/>
      <c r="I48" s="397">
        <v>7.1608000000000001</v>
      </c>
      <c r="J48" s="398"/>
      <c r="K48" s="395" t="s">
        <v>14</v>
      </c>
      <c r="L48" s="396"/>
      <c r="M48" s="388">
        <f>+(D48/I48)-1</f>
        <v>0.88150765277622622</v>
      </c>
      <c r="N48" s="389"/>
    </row>
    <row r="49" spans="1:14" s="2" customFormat="1" ht="17.25" customHeight="1" thickBot="1">
      <c r="A49" s="379" t="s">
        <v>16</v>
      </c>
      <c r="B49" s="380"/>
      <c r="C49" s="381"/>
      <c r="D49" s="382">
        <v>15.215400000000001</v>
      </c>
      <c r="E49" s="383"/>
      <c r="F49" s="383"/>
      <c r="G49" s="384" t="s">
        <v>14</v>
      </c>
      <c r="H49" s="385"/>
      <c r="I49" s="386">
        <v>8.6354000000000006</v>
      </c>
      <c r="J49" s="387"/>
      <c r="K49" s="384" t="s">
        <v>14</v>
      </c>
      <c r="L49" s="385"/>
      <c r="M49" s="404">
        <f>+(D49/I49)-1</f>
        <v>0.76197975774139004</v>
      </c>
      <c r="N49" s="405"/>
    </row>
    <row r="50" spans="1:14" s="2" customFormat="1" ht="22.5" customHeight="1" thickBot="1">
      <c r="A50" s="406" t="s">
        <v>46</v>
      </c>
      <c r="B50" s="407"/>
      <c r="C50" s="407"/>
      <c r="D50" s="407"/>
      <c r="E50" s="407"/>
      <c r="F50" s="407"/>
      <c r="G50" s="407"/>
      <c r="H50" s="407"/>
      <c r="I50" s="407"/>
      <c r="J50" s="407"/>
      <c r="K50" s="407"/>
      <c r="L50" s="407"/>
      <c r="M50" s="407"/>
      <c r="N50" s="408"/>
    </row>
    <row r="51" spans="1:14" s="2" customFormat="1" ht="22.5" customHeight="1">
      <c r="A51" s="390" t="s">
        <v>0</v>
      </c>
      <c r="B51" s="391"/>
      <c r="C51" s="391"/>
      <c r="D51" s="391"/>
      <c r="E51" s="391"/>
      <c r="F51" s="391"/>
      <c r="G51" s="391"/>
      <c r="H51" s="391"/>
      <c r="I51" s="391"/>
      <c r="J51" s="391"/>
      <c r="K51" s="391"/>
      <c r="L51" s="391"/>
      <c r="M51" s="391"/>
      <c r="N51" s="392"/>
    </row>
    <row r="52" spans="1:14" s="2" customFormat="1" ht="18" customHeight="1">
      <c r="A52" s="368" t="s">
        <v>51</v>
      </c>
      <c r="B52" s="393"/>
      <c r="C52" s="393"/>
      <c r="D52" s="393"/>
      <c r="E52" s="393"/>
      <c r="F52" s="393"/>
      <c r="G52" s="393"/>
      <c r="H52" s="393"/>
      <c r="I52" s="393"/>
      <c r="J52" s="393"/>
      <c r="K52" s="393"/>
      <c r="L52" s="393"/>
      <c r="M52" s="393"/>
      <c r="N52" s="394"/>
    </row>
    <row r="53" spans="1:14" s="2" customFormat="1" ht="33.950000000000003" customHeight="1">
      <c r="A53" s="368" t="s">
        <v>50</v>
      </c>
      <c r="B53" s="369"/>
      <c r="C53" s="369"/>
      <c r="D53" s="369"/>
      <c r="E53" s="369"/>
      <c r="F53" s="369"/>
      <c r="G53" s="369"/>
      <c r="H53" s="369"/>
      <c r="I53" s="369"/>
      <c r="J53" s="369"/>
      <c r="K53" s="369"/>
      <c r="L53" s="369"/>
      <c r="M53" s="369"/>
      <c r="N53" s="370"/>
    </row>
    <row r="54" spans="1:14" s="2" customFormat="1" ht="18" customHeight="1">
      <c r="A54" s="368" t="s">
        <v>142</v>
      </c>
      <c r="B54" s="369"/>
      <c r="C54" s="369"/>
      <c r="D54" s="369"/>
      <c r="E54" s="369"/>
      <c r="F54" s="369"/>
      <c r="G54" s="369"/>
      <c r="H54" s="369"/>
      <c r="I54" s="369"/>
      <c r="J54" s="369"/>
      <c r="K54" s="369"/>
      <c r="L54" s="369"/>
      <c r="M54" s="369"/>
      <c r="N54" s="370"/>
    </row>
    <row r="55" spans="1:14" s="2" customFormat="1" ht="18" customHeight="1">
      <c r="A55" s="368" t="s">
        <v>100</v>
      </c>
      <c r="B55" s="369"/>
      <c r="C55" s="369"/>
      <c r="D55" s="369"/>
      <c r="E55" s="369"/>
      <c r="F55" s="369"/>
      <c r="G55" s="369"/>
      <c r="H55" s="369"/>
      <c r="I55" s="369"/>
      <c r="J55" s="369"/>
      <c r="K55" s="369"/>
      <c r="L55" s="369"/>
      <c r="M55" s="369"/>
      <c r="N55" s="370"/>
    </row>
    <row r="56" spans="1:14" s="2" customFormat="1" ht="33.950000000000003" customHeight="1">
      <c r="A56" s="368" t="s">
        <v>141</v>
      </c>
      <c r="B56" s="369"/>
      <c r="C56" s="369"/>
      <c r="D56" s="369"/>
      <c r="E56" s="369"/>
      <c r="F56" s="369"/>
      <c r="G56" s="369"/>
      <c r="H56" s="369"/>
      <c r="I56" s="369"/>
      <c r="J56" s="369"/>
      <c r="K56" s="369"/>
      <c r="L56" s="369"/>
      <c r="M56" s="369"/>
      <c r="N56" s="370"/>
    </row>
    <row r="57" spans="1:14" s="2" customFormat="1" ht="33.950000000000003" customHeight="1">
      <c r="A57" s="371" t="s">
        <v>140</v>
      </c>
      <c r="B57" s="372"/>
      <c r="C57" s="372"/>
      <c r="D57" s="372"/>
      <c r="E57" s="372"/>
      <c r="F57" s="372"/>
      <c r="G57" s="372"/>
      <c r="H57" s="372"/>
      <c r="I57" s="372"/>
      <c r="J57" s="372"/>
      <c r="K57" s="372"/>
      <c r="L57" s="372"/>
      <c r="M57" s="372"/>
      <c r="N57" s="373"/>
    </row>
    <row r="58" spans="1:14" s="2" customFormat="1" ht="45.95" customHeight="1">
      <c r="A58" s="374" t="s">
        <v>101</v>
      </c>
      <c r="B58" s="375"/>
      <c r="C58" s="375"/>
      <c r="D58" s="375"/>
      <c r="E58" s="375"/>
      <c r="F58" s="375"/>
      <c r="G58" s="375"/>
      <c r="H58" s="375"/>
      <c r="I58" s="375"/>
      <c r="J58" s="375"/>
      <c r="K58" s="375"/>
      <c r="L58" s="375"/>
      <c r="M58" s="375"/>
      <c r="N58" s="376"/>
    </row>
    <row r="59" spans="1:14" s="2" customFormat="1" ht="45.95" customHeight="1">
      <c r="A59" s="368" t="s">
        <v>102</v>
      </c>
      <c r="B59" s="369"/>
      <c r="C59" s="369"/>
      <c r="D59" s="369"/>
      <c r="E59" s="369"/>
      <c r="F59" s="369"/>
      <c r="G59" s="369"/>
      <c r="H59" s="369"/>
      <c r="I59" s="369"/>
      <c r="J59" s="369"/>
      <c r="K59" s="369"/>
      <c r="L59" s="369"/>
      <c r="M59" s="369"/>
      <c r="N59" s="370"/>
    </row>
    <row r="60" spans="1:14" s="2" customFormat="1" ht="80.099999999999994" customHeight="1">
      <c r="A60" s="368" t="s">
        <v>103</v>
      </c>
      <c r="B60" s="377"/>
      <c r="C60" s="377"/>
      <c r="D60" s="377"/>
      <c r="E60" s="377"/>
      <c r="F60" s="377"/>
      <c r="G60" s="377"/>
      <c r="H60" s="377"/>
      <c r="I60" s="377"/>
      <c r="J60" s="377"/>
      <c r="K60" s="377"/>
      <c r="L60" s="377"/>
      <c r="M60" s="377"/>
      <c r="N60" s="378"/>
    </row>
    <row r="61" spans="1:14" s="2" customFormat="1" ht="18" customHeight="1">
      <c r="A61" s="368" t="s">
        <v>104</v>
      </c>
      <c r="B61" s="369"/>
      <c r="C61" s="369"/>
      <c r="D61" s="369"/>
      <c r="E61" s="369"/>
      <c r="F61" s="369"/>
      <c r="G61" s="369"/>
      <c r="H61" s="369"/>
      <c r="I61" s="369"/>
      <c r="J61" s="369"/>
      <c r="K61" s="369"/>
      <c r="L61" s="369"/>
      <c r="M61" s="369"/>
      <c r="N61" s="370"/>
    </row>
    <row r="62" spans="1:14" s="2" customFormat="1" ht="50.25" customHeight="1">
      <c r="A62" s="374" t="s">
        <v>91</v>
      </c>
      <c r="B62" s="375"/>
      <c r="C62" s="375"/>
      <c r="D62" s="375"/>
      <c r="E62" s="375"/>
      <c r="F62" s="375"/>
      <c r="G62" s="375"/>
      <c r="H62" s="375"/>
      <c r="I62" s="375"/>
      <c r="J62" s="375"/>
      <c r="K62" s="375"/>
      <c r="L62" s="375"/>
      <c r="M62" s="375"/>
      <c r="N62" s="376"/>
    </row>
    <row r="63" spans="1:14" s="2" customFormat="1" ht="21" customHeight="1">
      <c r="A63" s="321" t="s">
        <v>105</v>
      </c>
      <c r="B63" s="322"/>
      <c r="C63" s="322"/>
      <c r="D63" s="322"/>
      <c r="E63" s="322"/>
      <c r="F63" s="322"/>
      <c r="G63" s="322"/>
      <c r="H63" s="322"/>
      <c r="I63" s="322"/>
      <c r="J63" s="322"/>
      <c r="K63" s="322"/>
      <c r="L63" s="322"/>
      <c r="M63" s="322"/>
      <c r="N63" s="323"/>
    </row>
    <row r="65" spans="5:12">
      <c r="E65" s="3"/>
      <c r="F65" s="3"/>
      <c r="I65" s="3"/>
      <c r="J65" s="3"/>
      <c r="K65" s="3"/>
      <c r="L65" s="3"/>
    </row>
  </sheetData>
  <mergeCells count="43">
    <mergeCell ref="A51:N51"/>
    <mergeCell ref="A62:N62"/>
    <mergeCell ref="A52:N52"/>
    <mergeCell ref="G48:H48"/>
    <mergeCell ref="I48:J48"/>
    <mergeCell ref="K48:L48"/>
    <mergeCell ref="A48:C48"/>
    <mergeCell ref="D48:F48"/>
    <mergeCell ref="K49:L49"/>
    <mergeCell ref="M49:N49"/>
    <mergeCell ref="A50:N50"/>
    <mergeCell ref="D47:H47"/>
    <mergeCell ref="I47:L47"/>
    <mergeCell ref="A61:N61"/>
    <mergeCell ref="A55:N55"/>
    <mergeCell ref="A56:N56"/>
    <mergeCell ref="A57:N57"/>
    <mergeCell ref="A58:N58"/>
    <mergeCell ref="A59:N59"/>
    <mergeCell ref="A60:N60"/>
    <mergeCell ref="A49:C49"/>
    <mergeCell ref="D49:F49"/>
    <mergeCell ref="G49:H49"/>
    <mergeCell ref="I49:J49"/>
    <mergeCell ref="A53:N53"/>
    <mergeCell ref="A54:N54"/>
    <mergeCell ref="M48:N48"/>
    <mergeCell ref="A63:N63"/>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s>
  <printOptions horizontalCentered="1" verticalCentered="1"/>
  <pageMargins left="0" right="0" top="0" bottom="0" header="0" footer="0"/>
  <pageSetup paperSize="9" scale="38" orientation="portrait" r:id="rId1"/>
  <ignoredErrors>
    <ignoredError sqref="I37 I39:I4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hakoni</cp:lastModifiedBy>
  <cp:lastPrinted>2020-02-13T12:58:23Z</cp:lastPrinted>
  <dcterms:created xsi:type="dcterms:W3CDTF">2005-09-07T09:12:33Z</dcterms:created>
  <dcterms:modified xsi:type="dcterms:W3CDTF">2022-02-03T07:11:02Z</dcterms:modified>
</cp:coreProperties>
</file>