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1325" windowHeight="8370" tabRatio="603"/>
  </bookViews>
  <sheets>
    <sheet name="sanayi" sheetId="2" r:id="rId1"/>
  </sheets>
  <calcPr calcId="124519"/>
</workbook>
</file>

<file path=xl/calcChain.xml><?xml version="1.0" encoding="utf-8"?>
<calcChain xmlns="http://schemas.openxmlformats.org/spreadsheetml/2006/main">
  <c r="N21" i="2"/>
  <c r="J21"/>
  <c r="N19"/>
  <c r="J19"/>
  <c r="N18"/>
  <c r="J18"/>
  <c r="N50"/>
  <c r="J50"/>
  <c r="N51"/>
  <c r="J51"/>
  <c r="N52"/>
  <c r="J52"/>
  <c r="J23" l="1"/>
  <c r="J48"/>
  <c r="J36"/>
  <c r="J49"/>
  <c r="J42"/>
  <c r="J45"/>
  <c r="J53"/>
  <c r="J47"/>
  <c r="N26" l="1"/>
  <c r="J26"/>
  <c r="N25" l="1"/>
  <c r="J25"/>
  <c r="J43" l="1"/>
  <c r="N43"/>
  <c r="J5"/>
  <c r="J6"/>
  <c r="J11"/>
  <c r="K21" l="1"/>
  <c r="K19"/>
  <c r="K51"/>
  <c r="K50"/>
  <c r="K52"/>
  <c r="K18"/>
  <c r="K25"/>
  <c r="K53"/>
  <c r="K11"/>
  <c r="K48"/>
  <c r="K26"/>
  <c r="K5"/>
  <c r="K49"/>
  <c r="K43"/>
  <c r="K23"/>
  <c r="K6"/>
  <c r="K47"/>
  <c r="K36"/>
  <c r="K45"/>
  <c r="K42"/>
  <c r="N39"/>
  <c r="J39"/>
  <c r="K39" s="1"/>
  <c r="N44"/>
  <c r="J44"/>
  <c r="K44" s="1"/>
  <c r="N12"/>
  <c r="J12"/>
  <c r="K12" s="1"/>
  <c r="N15"/>
  <c r="J15"/>
  <c r="K15" s="1"/>
  <c r="N11" l="1"/>
  <c r="N7" l="1"/>
  <c r="N46" l="1"/>
  <c r="J46"/>
  <c r="K46" s="1"/>
  <c r="N16" l="1"/>
  <c r="J16"/>
  <c r="K16" s="1"/>
  <c r="J28" l="1"/>
  <c r="K28" s="1"/>
  <c r="N28"/>
  <c r="J32" l="1"/>
  <c r="K32" s="1"/>
  <c r="N57" l="1"/>
  <c r="N56"/>
  <c r="N45"/>
  <c r="N47"/>
  <c r="N42"/>
  <c r="N36"/>
  <c r="N23"/>
  <c r="N53"/>
  <c r="N20"/>
  <c r="J20"/>
  <c r="K20" s="1"/>
  <c r="N49"/>
  <c r="N48"/>
  <c r="N22"/>
  <c r="J22"/>
  <c r="K22" s="1"/>
  <c r="N6"/>
  <c r="N5"/>
  <c r="N34"/>
  <c r="J34"/>
  <c r="K34" s="1"/>
  <c r="N41"/>
  <c r="J41"/>
  <c r="K41" s="1"/>
  <c r="N17"/>
  <c r="J17"/>
  <c r="K17" s="1"/>
  <c r="N14"/>
  <c r="J14"/>
  <c r="K14" s="1"/>
  <c r="N40"/>
  <c r="J40"/>
  <c r="K40" s="1"/>
  <c r="N35"/>
  <c r="J35"/>
  <c r="K35" s="1"/>
  <c r="N37"/>
  <c r="J37"/>
  <c r="K37" s="1"/>
  <c r="N31"/>
  <c r="J31"/>
  <c r="K31" s="1"/>
  <c r="N32"/>
  <c r="N29"/>
  <c r="J29"/>
  <c r="K29" s="1"/>
  <c r="N13"/>
  <c r="J13"/>
  <c r="K13" s="1"/>
  <c r="N27"/>
  <c r="J27"/>
  <c r="K27" s="1"/>
  <c r="N38"/>
  <c r="J38"/>
  <c r="K38" s="1"/>
  <c r="N10"/>
  <c r="J10"/>
  <c r="K10" s="1"/>
  <c r="N9"/>
  <c r="J9"/>
  <c r="K9" s="1"/>
  <c r="N33"/>
  <c r="J33"/>
  <c r="K33" s="1"/>
  <c r="N30"/>
  <c r="J30"/>
  <c r="K30" s="1"/>
  <c r="N24"/>
  <c r="J24"/>
  <c r="K24" s="1"/>
  <c r="N8"/>
  <c r="J8"/>
  <c r="K8" s="1"/>
  <c r="J7"/>
  <c r="K7" s="1"/>
</calcChain>
</file>

<file path=xl/sharedStrings.xml><?xml version="1.0" encoding="utf-8"?>
<sst xmlns="http://schemas.openxmlformats.org/spreadsheetml/2006/main" count="337" uniqueCount="164">
  <si>
    <t>NOTLAR:</t>
  </si>
  <si>
    <t>T.C. Merkez Bankası Efektif Satış Fiyatı</t>
  </si>
  <si>
    <t>7000
kcal/kg</t>
  </si>
  <si>
    <t>9562
kcal/kg</t>
  </si>
  <si>
    <t>860
kcal/kwh</t>
  </si>
  <si>
    <t>11000
kcal/kg</t>
  </si>
  <si>
    <t>11100
kcal/kg</t>
  </si>
  <si>
    <t>10256
kcal/kg</t>
  </si>
  <si>
    <t>8250
kcal/m³</t>
  </si>
  <si>
    <t>Yakıt
Çeşidi</t>
  </si>
  <si>
    <t>TL/kg</t>
  </si>
  <si>
    <t>TL/m³</t>
  </si>
  <si>
    <t>TL/kWh</t>
  </si>
  <si>
    <t>Yakıt 
Alt 
Isıl 
Değeri</t>
  </si>
  <si>
    <t>TL</t>
  </si>
  <si>
    <t>İlgili 
Şirket</t>
  </si>
  <si>
    <t>Avro</t>
  </si>
  <si>
    <r>
      <t xml:space="preserve">Türkiye
</t>
    </r>
    <r>
      <rPr>
        <b/>
        <sz val="12"/>
        <rFont val="Arial"/>
        <family val="2"/>
      </rPr>
      <t>BOTAŞ</t>
    </r>
  </si>
  <si>
    <r>
      <t xml:space="preserve">Ankara
</t>
    </r>
    <r>
      <rPr>
        <b/>
        <sz val="12"/>
        <rFont val="Arial"/>
        <family val="2"/>
      </rPr>
      <t>BAŞKENTGAZ</t>
    </r>
  </si>
  <si>
    <r>
      <t xml:space="preserve">İstanbul
</t>
    </r>
    <r>
      <rPr>
        <b/>
        <sz val="12"/>
        <rFont val="Arial"/>
        <family val="2"/>
      </rPr>
      <t>İGDAŞ</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</si>
  <si>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</si>
  <si>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</si>
  <si>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</si>
  <si>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</si>
  <si>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</si>
  <si>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</si>
  <si>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</si>
  <si>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</si>
  <si>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</si>
  <si>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</si>
  <si>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</si>
  <si>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</si>
  <si>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</si>
  <si>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</si>
  <si>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</si>
  <si>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</si>
  <si>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</si>
  <si>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</si>
  <si>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</si>
  <si>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</si>
  <si>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ABD Doları</t>
  </si>
  <si>
    <r>
      <t xml:space="preserve">Soma Kısrakdere
Manisa - </t>
    </r>
    <r>
      <rPr>
        <b/>
        <sz val="12"/>
        <rFont val="NewsGoth Cn BT"/>
        <charset val="162"/>
      </rPr>
      <t>ELİ</t>
    </r>
  </si>
  <si>
    <r>
      <t xml:space="preserve">Yıllık 
</t>
    </r>
    <r>
      <rPr>
        <b/>
        <sz val="13"/>
        <rFont val="Arial"/>
        <family val="2"/>
        <charset val="162"/>
      </rPr>
      <t>Değişim</t>
    </r>
    <r>
      <rPr>
        <sz val="13"/>
        <rFont val="Arial"/>
        <family val="2"/>
        <charset val="162"/>
      </rPr>
      <t xml:space="preserve"> Oranı</t>
    </r>
  </si>
  <si>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</si>
  <si>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t>TESİSAT DERGİSİ - B2B MEDYA - TEKNİK SEKTÖR YAYINCILIĞI</t>
  </si>
  <si>
    <t>Ortalama 
İşletme 
Verim 
Değeri</t>
  </si>
  <si>
    <t>En 
Ucuza 
Göre 
Yakıt 
Maliyeti 
İndeksi</t>
  </si>
  <si>
    <t>Sıra No</t>
  </si>
  <si>
    <r>
      <rPr>
        <b/>
        <sz val="11"/>
        <rFont val="Arial"/>
        <family val="2"/>
        <charset val="162"/>
      </rPr>
      <t>2.</t>
    </r>
    <r>
      <rPr>
        <sz val="11"/>
        <rFont val="Arial"/>
        <family val="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</si>
  <si>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rPr>
        <b/>
        <sz val="11"/>
        <rFont val="Arial"/>
        <family val="2"/>
        <charset val="162"/>
      </rPr>
      <t>1.</t>
    </r>
    <r>
      <rPr>
        <sz val="11"/>
        <rFont val="Arial"/>
        <family val="2"/>
      </rPr>
      <t xml:space="preserve">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</si>
  <si>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</si>
  <si>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</si>
  <si>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</si>
  <si>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100.001 - 300.000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</si>
  <si>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300.001 - 1.000.000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</si>
  <si>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</si>
  <si>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</si>
  <si>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</si>
  <si>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</si>
  <si>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</si>
  <si>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</si>
  <si>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</si>
  <si>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</si>
  <si>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</si>
  <si>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</si>
  <si>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</si>
  <si>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300.001- 800.000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arasında</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</si>
  <si>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</si>
  <si>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10.000.000 - 100.00.000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</si>
  <si>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İzmit
</t>
    </r>
    <r>
      <rPr>
        <b/>
        <sz val="12"/>
        <rFont val="Arial"/>
        <family val="2"/>
      </rPr>
      <t>İZGAZ PALMET</t>
    </r>
  </si>
  <si>
    <r>
      <t xml:space="preserve">Eskişehir
</t>
    </r>
    <r>
      <rPr>
        <b/>
        <sz val="12"/>
        <rFont val="Arial"/>
        <family val="2"/>
      </rPr>
      <t>ESGAZ KOLİN</t>
    </r>
  </si>
  <si>
    <r>
      <t xml:space="preserve">Eskişehir
</t>
    </r>
    <r>
      <rPr>
        <b/>
        <sz val="12"/>
        <rFont val="Arial"/>
        <family val="2"/>
        <charset val="162"/>
      </rPr>
      <t>ESGAZ KOLİN</t>
    </r>
  </si>
  <si>
    <r>
      <t xml:space="preserve">Bursa
</t>
    </r>
    <r>
      <rPr>
        <b/>
        <sz val="12"/>
        <rFont val="Arial"/>
        <family val="2"/>
      </rPr>
      <t>BURSAGAZ SOCAR Turkey</t>
    </r>
  </si>
  <si>
    <r>
      <t xml:space="preserve">Bursa
</t>
    </r>
    <r>
      <rPr>
        <b/>
        <sz val="12"/>
        <rFont val="Arial"/>
        <family val="2"/>
        <charset val="162"/>
      </rPr>
      <t>BURSAGAZ SOCAR Turkey</t>
    </r>
  </si>
  <si>
    <t>4959
kcal/kg</t>
  </si>
  <si>
    <t>4679
kcal/kg</t>
  </si>
  <si>
    <r>
      <t>TL/m</t>
    </r>
    <r>
      <rPr>
        <vertAlign val="superscript"/>
        <sz val="11"/>
        <rFont val="Arial"/>
        <family val="2"/>
        <charset val="162"/>
      </rPr>
      <t>3</t>
    </r>
  </si>
  <si>
    <r>
      <t>11.</t>
    </r>
    <r>
      <rPr>
        <sz val="11"/>
        <rFont val="Arial"/>
        <family val="2"/>
        <charset val="162"/>
      </rPr>
      <t>.</t>
    </r>
    <r>
      <rPr>
        <b/>
        <sz val="11"/>
        <rFont val="Arial"/>
        <family val="2"/>
        <charset val="162"/>
      </rPr>
      <t>Ankara'daki Başkent Doğalgaz Dağıtım Şirketi'nin</t>
    </r>
    <r>
      <rPr>
        <sz val="11"/>
        <rFont val="Arial"/>
        <family val="2"/>
        <charset val="162"/>
      </rPr>
      <t xml:space="preserve"> geçtiğimiz yıllardaki fiyatlandırma 0 - 800.000 m3/yıl  ve 800.000 m3/yıl ve üstü şeklinde iki  farklı kategoride olan tarife  0 - 100.000 m3/yıl , 100.001 - 1.000.000 m3/yıl, 1.000.001- 10.000.000 m3/yıl, 10.000.001 - 100.000.000 m3/yıl ile 100.000.001 ve üzeri şeklindeki beş kategori olacak şekllde değişmiştir. Bu nedenle yıllık birim fiyat değişimleri yeni değerler üzerinden uygun şekilde değerlendirilerek belirlenmiştir. Ayrıca konutlardaki kullanım ile ilgili olan bu tabloda Ankara ve diğer şehirlerdeki 10.000.001 - 100.000.000 m3/yıl ile 100.000.001 ve üzeri kategorileri değerlendirilmemiştir.</t>
    </r>
  </si>
  <si>
    <r>
      <t xml:space="preserve">Fiyat 
</t>
    </r>
    <r>
      <rPr>
        <b/>
        <sz val="9"/>
        <rFont val="Arial"/>
        <family val="2"/>
        <charset val="162"/>
      </rPr>
      <t>Değişim
 Oranı</t>
    </r>
  </si>
  <si>
    <r>
      <rPr>
        <sz val="9"/>
        <rFont val="Arial"/>
        <family val="2"/>
        <charset val="162"/>
      </rPr>
      <t>Değişim</t>
    </r>
    <r>
      <rPr>
        <b/>
        <sz val="9"/>
        <rFont val="Arial"/>
        <family val="2"/>
        <charset val="162"/>
      </rPr>
      <t xml:space="preserve"> 
Sırası</t>
    </r>
  </si>
  <si>
    <r>
      <t xml:space="preserve">OSB 300.000 </t>
    </r>
    <r>
      <rPr>
        <sz val="12"/>
        <rFont val="Arial"/>
        <family val="2"/>
        <charset val="162"/>
      </rPr>
      <t>m3/yıl ve</t>
    </r>
    <r>
      <rPr>
        <b/>
        <sz val="12"/>
        <rFont val="Arial"/>
        <family val="2"/>
      </rPr>
      <t xml:space="preserve"> altında
</t>
    </r>
    <r>
      <rPr>
        <b/>
        <sz val="12"/>
        <rFont val="Arial"/>
        <family val="2"/>
        <charset val="162"/>
      </rPr>
      <t>Doğalgaz</t>
    </r>
    <r>
      <rPr>
        <sz val="12"/>
        <rFont val="Arial"/>
        <family val="2"/>
      </rPr>
      <t xml:space="preserve"> Tüketimi için</t>
    </r>
  </si>
  <si>
    <r>
      <t xml:space="preserve">OSB 300.001 </t>
    </r>
    <r>
      <rPr>
        <sz val="12"/>
        <rFont val="Arial"/>
        <family val="2"/>
        <charset val="162"/>
      </rPr>
      <t xml:space="preserve">m3/yıl ve </t>
    </r>
    <r>
      <rPr>
        <b/>
        <sz val="12"/>
        <rFont val="Arial"/>
        <family val="2"/>
      </rPr>
      <t xml:space="preserve">üstünde
</t>
    </r>
    <r>
      <rPr>
        <b/>
        <sz val="12"/>
        <rFont val="Arial"/>
        <family val="2"/>
        <charset val="162"/>
      </rPr>
      <t>Doğalgaz</t>
    </r>
    <r>
      <rPr>
        <sz val="12"/>
        <rFont val="Arial"/>
        <family val="2"/>
      </rPr>
      <t xml:space="preserve"> Tüketimi için</t>
    </r>
  </si>
  <si>
    <r>
      <t xml:space="preserve">Serbest Bölge
 300.001 </t>
    </r>
    <r>
      <rPr>
        <sz val="12"/>
        <rFont val="Arial"/>
        <family val="2"/>
        <charset val="162"/>
      </rPr>
      <t xml:space="preserve">m3/yıl ve </t>
    </r>
    <r>
      <rPr>
        <b/>
        <sz val="12"/>
        <rFont val="Arial"/>
        <family val="2"/>
      </rPr>
      <t xml:space="preserve">üstünde
</t>
    </r>
    <r>
      <rPr>
        <b/>
        <sz val="12"/>
        <rFont val="Arial"/>
        <family val="2"/>
        <charset val="162"/>
      </rPr>
      <t>Doğalgaz</t>
    </r>
    <r>
      <rPr>
        <sz val="12"/>
        <rFont val="Arial"/>
        <family val="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</si>
  <si>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 
(Serbest Tüketici 1)</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</si>
  <si>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
(Serbest Tüketici 1)</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</si>
  <si>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
(Serbest Tüketici 2)</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</si>
  <si>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 
(Serbest Tüketici 2)</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</si>
  <si>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 
(Serbest Tüketici 2)</t>
    </r>
  </si>
  <si>
    <t>7,147995 x 1000
8250 x 0,93</t>
  </si>
  <si>
    <t>15,833334 x 1000
8250 x 0,93</t>
  </si>
  <si>
    <r>
      <t>4,352952 x 1000</t>
    </r>
    <r>
      <rPr>
        <vertAlign val="superscript"/>
        <sz val="11"/>
        <rFont val="Arial"/>
        <family val="2"/>
      </rPr>
      <t xml:space="preserve">
</t>
    </r>
    <r>
      <rPr>
        <sz val="11"/>
        <rFont val="Arial"/>
        <family val="2"/>
      </rPr>
      <t>860 x 0,99</t>
    </r>
  </si>
  <si>
    <t>Açıklamalar</t>
  </si>
  <si>
    <r>
      <t>İstanbul Avrupa Yakası</t>
    </r>
    <r>
      <rPr>
        <b/>
        <sz val="14"/>
        <rFont val="Arial"/>
        <family val="2"/>
      </rPr>
      <t xml:space="preserve">
</t>
    </r>
    <r>
      <rPr>
        <b/>
        <sz val="12"/>
        <rFont val="Arial"/>
        <family val="2"/>
        <charset val="162"/>
      </rPr>
      <t xml:space="preserve">OPET </t>
    </r>
  </si>
  <si>
    <r>
      <t xml:space="preserve">İstanbul Avrupa Yakası
</t>
    </r>
    <r>
      <rPr>
        <b/>
        <sz val="12"/>
        <rFont val="Arial"/>
        <family val="2"/>
        <charset val="162"/>
      </rPr>
      <t xml:space="preserve">OPET </t>
    </r>
  </si>
  <si>
    <t>2,177000 x 1000
4.679 x 0,65</t>
  </si>
  <si>
    <t>2,69000 x 1000
4.959 x 0.65</t>
  </si>
  <si>
    <t xml:space="preserve">15,963467 x 1000
8250 x 0,93 </t>
  </si>
  <si>
    <t xml:space="preserve">15,900774 x 1000
8250 x 0,93 </t>
  </si>
  <si>
    <r>
      <rPr>
        <b/>
        <sz val="10"/>
        <rFont val="Arial"/>
        <family val="2"/>
        <charset val="162"/>
      </rPr>
      <t>13.2-</t>
    </r>
    <r>
      <rPr>
        <sz val="10"/>
        <rFont val="Arial"/>
        <family val="2"/>
      </rPr>
      <t xml:space="preserve"> 2022 yılı EKİM ayındaki toplam gaz alımının %60’ı kadarki kısımının üstündeki %40’ı kadarki kısım için</t>
    </r>
  </si>
  <si>
    <r>
      <t xml:space="preserve">Ankara
</t>
    </r>
    <r>
      <rPr>
        <b/>
        <sz val="12"/>
        <rFont val="Arial"/>
        <family val="2"/>
      </rPr>
      <t>BAŞKENTGAZ (13.1)</t>
    </r>
  </si>
  <si>
    <r>
      <t xml:space="preserve">Ankara
</t>
    </r>
    <r>
      <rPr>
        <b/>
        <sz val="12"/>
        <rFont val="Arial"/>
        <family val="2"/>
      </rPr>
      <t>BAŞKENTGAZ (13.2)</t>
    </r>
  </si>
  <si>
    <t>8,929244 x 1000
8250 x 0,93</t>
  </si>
  <si>
    <r>
      <t xml:space="preserve">Konaklama 
 300.000 </t>
    </r>
    <r>
      <rPr>
        <sz val="12"/>
        <rFont val="Arial"/>
        <family val="2"/>
        <charset val="162"/>
      </rPr>
      <t xml:space="preserve">m3/yıl ve </t>
    </r>
    <r>
      <rPr>
        <b/>
        <sz val="12"/>
        <rFont val="Arial"/>
        <family val="2"/>
        <charset val="162"/>
      </rPr>
      <t xml:space="preserve">altında </t>
    </r>
    <r>
      <rPr>
        <sz val="12"/>
        <rFont val="Arial"/>
        <family val="2"/>
        <charset val="162"/>
      </rPr>
      <t>olan</t>
    </r>
    <r>
      <rPr>
        <b/>
        <sz val="12"/>
        <rFont val="Arial"/>
        <family val="2"/>
      </rPr>
      <t xml:space="preserve">
</t>
    </r>
    <r>
      <rPr>
        <b/>
        <sz val="12"/>
        <rFont val="Arial"/>
        <family val="2"/>
        <charset val="162"/>
      </rPr>
      <t>Doğalgaz</t>
    </r>
    <r>
      <rPr>
        <sz val="12"/>
        <rFont val="Arial"/>
        <family val="2"/>
      </rPr>
      <t xml:space="preserve"> Tüketimi için</t>
    </r>
  </si>
  <si>
    <r>
      <t xml:space="preserve">Konaklama 
 100.000 </t>
    </r>
    <r>
      <rPr>
        <sz val="12"/>
        <rFont val="Arial"/>
        <family val="2"/>
        <charset val="162"/>
      </rPr>
      <t xml:space="preserve">m3/yıl ve </t>
    </r>
    <r>
      <rPr>
        <b/>
        <sz val="12"/>
        <rFont val="Arial"/>
        <family val="2"/>
        <charset val="162"/>
      </rPr>
      <t xml:space="preserve">altında </t>
    </r>
    <r>
      <rPr>
        <sz val="12"/>
        <rFont val="Arial"/>
        <family val="2"/>
        <charset val="162"/>
      </rPr>
      <t>olan</t>
    </r>
    <r>
      <rPr>
        <b/>
        <sz val="12"/>
        <rFont val="Arial"/>
        <family val="2"/>
      </rPr>
      <t xml:space="preserve">
</t>
    </r>
    <r>
      <rPr>
        <b/>
        <sz val="12"/>
        <rFont val="Arial"/>
        <family val="2"/>
        <charset val="162"/>
      </rPr>
      <t>Doğalgaz</t>
    </r>
    <r>
      <rPr>
        <sz val="12"/>
        <rFont val="Arial"/>
        <family val="2"/>
      </rPr>
      <t xml:space="preserve"> Tüketimi için</t>
    </r>
  </si>
  <si>
    <r>
      <t>21,741996 x 1000</t>
    </r>
    <r>
      <rPr>
        <vertAlign val="superscript"/>
        <sz val="11"/>
        <rFont val="Arial"/>
        <family val="2"/>
      </rPr>
      <t xml:space="preserve">
</t>
    </r>
    <r>
      <rPr>
        <sz val="11"/>
        <rFont val="Arial"/>
        <family val="2"/>
      </rPr>
      <t>11,000 x 0,90</t>
    </r>
  </si>
  <si>
    <t>6,270000 x 1000
7.000 x 0,65</t>
  </si>
  <si>
    <r>
      <rPr>
        <b/>
        <sz val="11"/>
        <rFont val="Arial"/>
        <family val="2"/>
        <charset val="162"/>
      </rPr>
      <t xml:space="preserve">13.1- </t>
    </r>
    <r>
      <rPr>
        <sz val="10"/>
        <rFont val="Arial"/>
        <family val="2"/>
      </rPr>
      <t>2022 yılı EKİM ayındaki toplam gaz alımının %60’ı kadarki kısım için</t>
    </r>
  </si>
  <si>
    <r>
      <t xml:space="preserve">Ankara
</t>
    </r>
    <r>
      <rPr>
        <b/>
        <sz val="12"/>
        <rFont val="Arial"/>
        <family val="2"/>
      </rPr>
      <t>BAŞKENTGAZ (14)</t>
    </r>
  </si>
  <si>
    <r>
      <rPr>
        <b/>
        <sz val="11"/>
        <rFont val="Arial"/>
        <family val="2"/>
        <charset val="162"/>
      </rPr>
      <t>14.</t>
    </r>
    <r>
      <rPr>
        <b/>
        <sz val="12"/>
        <rFont val="Arial"/>
        <family val="2"/>
        <charset val="162"/>
      </rPr>
      <t xml:space="preserve"> </t>
    </r>
    <r>
      <rPr>
        <sz val="10"/>
        <rFont val="Arial"/>
        <family val="2"/>
      </rPr>
      <t>Kademe 1 Konaklama: Turizm İşletmesi Belgesi almış olan, Yıllık Çekiş Miktarı 300.000 Sm3 ve altında olan ve Turizm Tesislerinin Niteliklerine İlişkin Yönetmelik’in İkinci Kısımın Birinci Bölümünde tanımlanan Konaklama Tesislerinin (Oteller, Tatil Köyleri, Butik Oteller, Özel Konaklama Tesisleri, Moteller, Pansiyonlar ve Apart Oteller) 2022 Yılı Ekim ayı elektrik üretim amaçlı doğalgaz kullanımları haricindeki fiili tüketim miktarları için uygulanacak fiyattır.</t>
    </r>
  </si>
  <si>
    <r>
      <rPr>
        <b/>
        <sz val="11"/>
        <rFont val="Arial"/>
        <family val="2"/>
        <charset val="162"/>
      </rPr>
      <t xml:space="preserve">13. </t>
    </r>
    <r>
      <rPr>
        <sz val="11"/>
        <rFont val="Arial"/>
        <family val="2"/>
        <charset val="162"/>
      </rPr>
      <t xml:space="preserve">BOTAŞ'tan doğalgaz satın alan </t>
    </r>
    <r>
      <rPr>
        <b/>
        <sz val="11"/>
        <rFont val="Arial"/>
        <family val="2"/>
        <charset val="162"/>
      </rPr>
      <t xml:space="preserve">Kademe-2 müşterilerinin </t>
    </r>
    <r>
      <rPr>
        <sz val="11"/>
        <rFont val="Arial"/>
        <family val="2"/>
        <charset val="162"/>
      </rPr>
      <t xml:space="preserve">2022 Yılı Ekim ayı elektrik üretimi amaçlı doğalgaz kullanımları haricindeki fiili tüketim miktarlarının %60'ı için işbu Tarifede yer alan Elektrik Üretimi Amacı Dışındaki Kullanım için geçerli olan Kademe-2 fiyatı, %60'ının üzerindeki elektrik üretim amaçlı doğalgaz kullanımları haricindeki fiili tüketim miktarları için ise Enerji Piyasaları İşletme A.Ş. (EPİAŞ) tarafından işletilen Organize Toptan Doğalgaz Satış Piyasası’nda (OTSP) 2022 Yılı Eylül ayının 1’i (dâhil) ile 25’i (dâhil) arasında oluşan Günlük Referans Fiyatların (GRF) aritmetik ortalaması uygulanacaktır. Bu uygulamaya örnek olması için </t>
    </r>
    <r>
      <rPr>
        <b/>
        <sz val="11"/>
        <rFont val="Arial"/>
        <family val="2"/>
        <charset val="162"/>
      </rPr>
      <t>Ankara'</t>
    </r>
    <r>
      <rPr>
        <sz val="11"/>
        <rFont val="Arial"/>
        <family val="2"/>
        <charset val="162"/>
      </rPr>
      <t>da faaliyetini sürdürmekte olan</t>
    </r>
    <r>
      <rPr>
        <b/>
        <sz val="11"/>
        <rFont val="Arial"/>
        <family val="2"/>
        <charset val="162"/>
      </rPr>
      <t xml:space="preserve"> Başkentgaz</t>
    </r>
    <r>
      <rPr>
        <sz val="11"/>
        <rFont val="Arial"/>
        <family val="2"/>
        <charset val="162"/>
      </rPr>
      <t>'ın fiyat tarifesinde yer alan birim fiyatlar da tabloya eklenmiştir.</t>
    </r>
  </si>
  <si>
    <r>
      <t xml:space="preserve">İstanbul
</t>
    </r>
    <r>
      <rPr>
        <b/>
        <sz val="12"/>
        <rFont val="Arial"/>
        <family val="2"/>
      </rPr>
      <t>İTHAL KÖMÜR</t>
    </r>
  </si>
  <si>
    <r>
      <t>21,467527 x 1000</t>
    </r>
    <r>
      <rPr>
        <vertAlign val="superscript"/>
        <sz val="11"/>
        <rFont val="Arial"/>
        <family val="2"/>
      </rPr>
      <t xml:space="preserve">
</t>
    </r>
    <r>
      <rPr>
        <sz val="11"/>
        <rFont val="Arial"/>
        <family val="2"/>
      </rPr>
      <t>11,100 x 0,92</t>
    </r>
  </si>
  <si>
    <r>
      <t>21,12342 x 1000</t>
    </r>
    <r>
      <rPr>
        <vertAlign val="superscript"/>
        <sz val="11"/>
        <rFont val="Arial"/>
        <family val="2"/>
      </rPr>
      <t xml:space="preserve">
</t>
    </r>
    <r>
      <rPr>
        <sz val="11"/>
        <rFont val="Arial"/>
        <family val="2"/>
      </rPr>
      <t>11,100 x 0,92</t>
    </r>
  </si>
  <si>
    <r>
      <t>19,203109 x 1000</t>
    </r>
    <r>
      <rPr>
        <vertAlign val="superscript"/>
        <sz val="11"/>
        <rFont val="Arial"/>
        <family val="2"/>
      </rPr>
      <t xml:space="preserve">
</t>
    </r>
    <r>
      <rPr>
        <sz val="11"/>
        <rFont val="Arial"/>
        <family val="2"/>
      </rPr>
      <t>11,000 x 0,92</t>
    </r>
  </si>
  <si>
    <r>
      <t xml:space="preserve">(03 Kasım 2022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</si>
  <si>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03 Kasım  2022
</t>
    </r>
    <r>
      <rPr>
        <sz val="12"/>
        <rFont val="Arial"/>
        <family val="2"/>
        <charset val="162"/>
      </rPr>
      <t>Tarihindeki
Birim Fiyat</t>
    </r>
  </si>
  <si>
    <r>
      <t>03 Kasım  2022</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</si>
  <si>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 xml:space="preserve">03 Kasım </t>
    </r>
    <r>
      <rPr>
        <b/>
        <sz val="12"/>
        <rFont val="Arial"/>
        <family val="2"/>
        <charset val="162"/>
      </rPr>
      <t>2022</t>
    </r>
    <r>
      <rPr>
        <sz val="12"/>
        <rFont val="Arial"/>
        <family val="2"/>
        <charset val="162"/>
      </rPr>
      <t xml:space="preserve"> tarihinde</t>
    </r>
  </si>
  <si>
    <r>
      <t xml:space="preserve">03 Kasım </t>
    </r>
    <r>
      <rPr>
        <b/>
        <sz val="12"/>
        <rFont val="Arial"/>
        <family val="2"/>
        <charset val="162"/>
      </rPr>
      <t>2021</t>
    </r>
    <r>
      <rPr>
        <sz val="12"/>
        <rFont val="Arial"/>
        <family val="2"/>
        <charset val="162"/>
      </rPr>
      <t xml:space="preserve"> tarihinde</t>
    </r>
  </si>
  <si>
    <r>
      <rPr>
        <b/>
        <sz val="11"/>
        <rFont val="Arial"/>
        <family val="2"/>
        <charset val="162"/>
      </rPr>
      <t>3. Doğalgaz</t>
    </r>
    <r>
      <rPr>
        <sz val="11"/>
        <rFont val="Arial"/>
        <family val="2"/>
      </rPr>
      <t xml:space="preserve"> birim fiyatları 01 Ekim 2022 tarihinde yayınlanan, 03 Kasım 2022 tarihinde geçerli olan </t>
    </r>
    <r>
      <rPr>
        <b/>
        <sz val="11"/>
        <rFont val="Arial"/>
        <family val="2"/>
      </rPr>
      <t>BAŞKENTGAZ, BURSAGAZ, ESGAZ,  İGDAŞ</t>
    </r>
    <r>
      <rPr>
        <sz val="11"/>
        <rFont val="Arial"/>
        <family val="2"/>
      </rPr>
      <t xml:space="preserve"> ve</t>
    </r>
    <r>
      <rPr>
        <b/>
        <sz val="11"/>
        <rFont val="Arial"/>
        <family val="2"/>
      </rPr>
      <t xml:space="preserve"> İZGAZ PALMET</t>
    </r>
    <r>
      <rPr>
        <sz val="11"/>
        <rFont val="Arial"/>
        <family val="2"/>
      </rPr>
      <t xml:space="preserve"> şehir gaz dağıtım şirketlerinin tarifelerinde belirtilen KDV'siz fiyatlardır.</t>
    </r>
    <r>
      <rPr>
        <b/>
        <sz val="11"/>
        <rFont val="Arial"/>
        <family val="2"/>
      </rPr>
      <t xml:space="preserve"> </t>
    </r>
  </si>
  <si>
    <r>
      <rPr>
        <b/>
        <sz val="11"/>
        <rFont val="Arial"/>
        <family val="2"/>
        <charset val="162"/>
      </rPr>
      <t>4.</t>
    </r>
    <r>
      <rPr>
        <sz val="11"/>
        <rFont val="Arial"/>
        <family val="2"/>
      </rPr>
      <t xml:space="preserve"> </t>
    </r>
    <r>
      <rPr>
        <b/>
        <sz val="11"/>
        <rFont val="Arial"/>
        <family val="2"/>
      </rPr>
      <t xml:space="preserve">BOTAŞ </t>
    </r>
    <r>
      <rPr>
        <sz val="11"/>
        <rFont val="Arial"/>
        <family val="2"/>
      </rPr>
      <t xml:space="preserve">'ın OSB ve Sanayi Müşterilerine sattığı doğalgazın birim fiyatına 0,023 TL/Sm3 olan ÖTV dahil edilmiş, 01 Ekim 2022 tarihinde yayınlanan, 03 Kasım 2022 tarihinde geçerli olan tarifesindeki fiyatlardır. </t>
    </r>
  </si>
  <si>
    <r>
      <t xml:space="preserve">6. LPG tüpgaz </t>
    </r>
    <r>
      <rPr>
        <sz val="11"/>
        <rFont val="Arial"/>
        <family val="2"/>
        <charset val="162"/>
      </rPr>
      <t>ve</t>
    </r>
    <r>
      <rPr>
        <b/>
        <sz val="11"/>
        <rFont val="Arial"/>
        <family val="2"/>
        <charset val="162"/>
      </rPr>
      <t xml:space="preserve"> Dökmegaz </t>
    </r>
    <r>
      <rPr>
        <sz val="11"/>
        <rFont val="Arial"/>
        <family val="2"/>
        <charset val="162"/>
      </rPr>
      <t xml:space="preserve">fiyatları 06 Ekim 2022 tarihinde yayınlanan </t>
    </r>
    <r>
      <rPr>
        <b/>
        <sz val="11"/>
        <rFont val="Arial"/>
        <family val="2"/>
        <charset val="162"/>
      </rPr>
      <t>İPRAGAZ</t>
    </r>
    <r>
      <rPr>
        <sz val="11"/>
        <rFont val="Arial"/>
        <family val="2"/>
        <charset val="162"/>
      </rPr>
      <t xml:space="preserve"> ve </t>
    </r>
    <r>
      <rPr>
        <b/>
        <sz val="11"/>
        <rFont val="Arial"/>
        <family val="2"/>
        <charset val="162"/>
      </rPr>
      <t>AYGAZ</t>
    </r>
    <r>
      <rPr>
        <sz val="11"/>
        <rFont val="Arial"/>
        <family val="2"/>
        <charset val="162"/>
      </rPr>
      <t>'ın 03 Kasım 2022 tarihinde geçerli olan fiyat sirkülerlerinden alınmış olan fiyatların ortalamasıdır.</t>
    </r>
    <r>
      <rPr>
        <b/>
        <sz val="11"/>
        <rFont val="Arial"/>
        <family val="2"/>
        <charset val="162"/>
      </rPr>
      <t xml:space="preserve"> </t>
    </r>
    <r>
      <rPr>
        <sz val="11"/>
        <rFont val="Arial"/>
        <family val="2"/>
        <charset val="162"/>
      </rPr>
      <t xml:space="preserve">Birim fiyatlar belirlenirken işletme maliyetleri gözönüne alınmamıştır. </t>
    </r>
  </si>
  <si>
    <r>
      <t>7.</t>
    </r>
    <r>
      <rPr>
        <sz val="11"/>
        <rFont val="Arial"/>
        <family val="2"/>
        <charset val="162"/>
      </rPr>
      <t xml:space="preserve"> </t>
    </r>
    <r>
      <rPr>
        <b/>
        <sz val="11"/>
        <rFont val="Arial"/>
        <family val="2"/>
        <charset val="162"/>
      </rPr>
      <t xml:space="preserve"> Elektrik birim fiyatı</t>
    </r>
    <r>
      <rPr>
        <sz val="11"/>
        <rFont val="Arial"/>
        <family val="2"/>
        <charset val="162"/>
      </rPr>
      <t xml:space="preserve"> 01 Ekim2022 tarihinden itibaren geçerli olacağı ilan edilen ve 03 Kasım 022 tarihinde geçerli olan EPDK'nın Elektrik Piyasası Tarife Tabloları'ndan alınmış TEDAŞ'ın Diğer Tüm Dağıtım Sistemi Kullanıcıları için Dağıtım Şirketinden Enerji Alan Tüketicilere Tek Terimli ve Tek Zamanlı tarifede belirtilen Perakende Tek Zamanlı Enerji Bedellerindeki "Sanayi" birim fiyatına Belediye Elektrik Tüketim Vergisi (%1) ilave edilmiş; enerji fonsuz, TRT Paysız ve %18 KDV'siz fiyattır. 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</si>
  <si>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8.</t>
    </r>
    <r>
      <rPr>
        <sz val="11"/>
        <rFont val="Arial"/>
        <family val="2"/>
      </rPr>
      <t xml:space="preserve"> </t>
    </r>
    <r>
      <rPr>
        <b/>
        <sz val="11"/>
        <rFont val="Arial"/>
        <family val="2"/>
        <charset val="162"/>
      </rPr>
      <t xml:space="preserve">Akaryakıt </t>
    </r>
    <r>
      <rPr>
        <sz val="11"/>
        <rFont val="Arial"/>
        <family val="2"/>
      </rPr>
      <t xml:space="preserve">fiyatları için EPDK tarafından açıklanan ve </t>
    </r>
    <r>
      <rPr>
        <b/>
        <sz val="11"/>
        <rFont val="Arial"/>
        <family val="2"/>
        <charset val="162"/>
      </rPr>
      <t>OPET</t>
    </r>
    <r>
      <rPr>
        <sz val="11"/>
        <rFont val="Arial"/>
        <family val="2"/>
      </rPr>
      <t xml:space="preserve"> tarafından tavsiye edilen 03 Kasım 2022 tarihli pompa satış fiyatları sirkülerindeki İstanbul Avrupa Yakası'ndaki Bakırköy için mahalli akaryakıt KDV'siz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Eco Force (motorin) tipinin fiyatı ve Fuel oil No:6 için de yüksek kükürtlü fuel oil tipinin fiyatı alınmaktadır.</t>
    </r>
  </si>
  <si>
    <r>
      <rPr>
        <b/>
        <sz val="11"/>
        <rFont val="Arial"/>
        <family val="2"/>
        <charset val="162"/>
      </rPr>
      <t>9. Yerli linyit kömürü</t>
    </r>
    <r>
      <rPr>
        <sz val="11"/>
        <rFont val="Arial"/>
        <family val="2"/>
        <charset val="162"/>
      </rPr>
      <t xml:space="preserve"> fiyatları 03 Kasım 2022 tarihinde geçerli olan </t>
    </r>
    <r>
      <rPr>
        <b/>
        <sz val="11"/>
        <rFont val="Arial"/>
        <family val="2"/>
        <charset val="162"/>
      </rPr>
      <t>TKİ - ELİ</t>
    </r>
    <r>
      <rPr>
        <sz val="11"/>
        <rFont val="Arial"/>
        <family val="2"/>
        <charset val="162"/>
      </rPr>
      <t>'nin 13 Eylül 2022 tarihli satış fiyatları listesindeki Isınma Amaçlı (Torbalanmış) Kömürlerin Üretim Yeri Teslimi Satış Fiyatları ve İstanbul Bayi Depo Satış Fiyatları listesinde 10-18 mm.  ve +18 mm. yıkanmış Fındık - Torba linyit kömürünün yeni fiyatı 2.690 TL/ton (KDV Hariç-nakliye bedeli dahil) olmuştur.  İstanbul Bayi Depo Satış Fiyatları listesinde yer almayan, sadece üretim yerinde teslimatı yapılmakta olan Soma Kısrakdere; 0,5-10 mm Yıkanmış Açık - Toz: 1.526 TL/ton (KDV Hariç) fiyatı ise 10-18 mm. için belirlenmiş olan bayi depo teslim fiyatı ile üretim yeri teslim fiyatı arasındaki farkı  651TL/ton nakliye bedeli olarak kabul edilmiş ve bu bedel üretim yeri teslim fiyatına eklenerek İstanbul Bayi Depo Satış Fiyatı olarak 2.177 TL/ton(KDV Hariç) bulunmuştur.Bu kömürlerin alt ısıl değerleri ise ELİ Laboratuvar Şube Müdürlüğü'nün Kümülatif Ağırlıklı Komple Analiz Değerleri" tablosuna göre Soma Kısrakdere; 0,5-10 mm Yıkanmış Açık - Toz: 4.679 kcal/kg, 10-18 mm. yıkanmış Fındık - Torba linyit kömürü: 4.959 kcal/kg, ve +18 mm. yıkanmış Fındık - Torba linyit kömürü: 4.750 kcal/kg'dır.</t>
    </r>
  </si>
  <si>
    <r>
      <rPr>
        <b/>
        <sz val="11"/>
        <rFont val="Arial"/>
        <family val="2"/>
        <charset val="162"/>
      </rPr>
      <t>10.</t>
    </r>
    <r>
      <rPr>
        <sz val="11"/>
        <rFont val="Arial"/>
        <family val="2"/>
      </rPr>
      <t xml:space="preserve">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Nisan 2022 tarihinde Hakan Kömür şirketinin depolarında geçerli olan; </t>
    </r>
    <r>
      <rPr>
        <b/>
        <sz val="11"/>
        <rFont val="Arial"/>
        <family val="2"/>
        <charset val="162"/>
      </rPr>
      <t>ceviz tipi ithal linyit</t>
    </r>
    <r>
      <rPr>
        <sz val="11"/>
        <rFont val="Arial"/>
        <family val="2"/>
      </rPr>
      <t xml:space="preserve"> için nakliye ücreti ve KDV dahil bayi satış fiyatı 125 TL/ 25kg.torba veya 5.000 TL/ton'du. Ancak son dönemde Rusya'dan ithalat yapılamadığından güncel fiyatlar henüz belirlenememektedir. Bu nedenle 03 Kasım 2022 tarihinde "https://www.devletdestekli.com/1-ton-komur-fiyati-ne-kadar/ "  internet sitesinde belirtilen ceviz tipi ithal linyit kömürü 7.400 TL/ton (KDV dahil) fiyatlar örnek olarak alınmıştır.</t>
    </r>
  </si>
  <si>
    <r>
      <rPr>
        <b/>
        <sz val="11"/>
        <rFont val="Arial"/>
        <family val="2"/>
        <charset val="162"/>
      </rPr>
      <t>12</t>
    </r>
    <r>
      <rPr>
        <sz val="11"/>
        <rFont val="Arial"/>
        <family val="2"/>
        <charset val="162"/>
      </rPr>
      <t xml:space="preserve">. </t>
    </r>
    <r>
      <rPr>
        <b/>
        <sz val="11"/>
        <rFont val="Arial"/>
        <family val="2"/>
        <charset val="162"/>
      </rPr>
      <t xml:space="preserve">ABD Doları </t>
    </r>
    <r>
      <rPr>
        <sz val="11"/>
        <rFont val="Arial"/>
        <family val="2"/>
        <charset val="162"/>
      </rPr>
      <t>ve</t>
    </r>
    <r>
      <rPr>
        <b/>
        <sz val="11"/>
        <rFont val="Arial"/>
        <family val="2"/>
        <charset val="162"/>
      </rPr>
      <t xml:space="preserve"> Avro'</t>
    </r>
    <r>
      <rPr>
        <sz val="11"/>
        <rFont val="Arial"/>
        <family val="2"/>
        <charset val="162"/>
      </rPr>
      <t xml:space="preserve">nun 03 Kasım 2022 tarihindeki </t>
    </r>
    <r>
      <rPr>
        <b/>
        <sz val="11"/>
        <rFont val="Arial"/>
        <family val="2"/>
        <charset val="162"/>
      </rPr>
      <t>T.C. Merkez Bankası Efektif Satış Fiyatları</t>
    </r>
    <r>
      <rPr>
        <sz val="11"/>
        <rFont val="Arial"/>
        <family val="2"/>
        <charset val="162"/>
      </rPr>
      <t xml:space="preserve"> "https://www.tcmb.gov.tr/kurlar/kurlar_tr.html" adresinden saat 15.30'dan sonra alınmıştır.</t>
    </r>
  </si>
  <si>
    <r>
      <rPr>
        <b/>
        <sz val="11"/>
        <rFont val="Arial"/>
        <family val="2"/>
        <charset val="162"/>
      </rPr>
      <t>5.</t>
    </r>
    <r>
      <rPr>
        <sz val="11"/>
        <rFont val="Arial"/>
        <family val="2"/>
      </rPr>
      <t xml:space="preserve">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Kasım 2022 tarihinde yayınlanan, 03 Kasım 2022 tarihinde geçerli olan </t>
    </r>
    <r>
      <rPr>
        <b/>
        <sz val="11"/>
        <rFont val="Arial"/>
        <family val="2"/>
      </rPr>
      <t>İPRAGAZ</t>
    </r>
    <r>
      <rPr>
        <sz val="11"/>
        <rFont val="Arial"/>
        <family val="2"/>
      </rPr>
      <t xml:space="preserve"> fiyatlarıdır.</t>
    </r>
  </si>
  <si>
    <t xml:space="preserve">24,707000 x 1000
8250 x 0,93 </t>
  </si>
  <si>
    <t xml:space="preserve">25,354000 x 1000
8250 x 0,93 </t>
  </si>
  <si>
    <t>9,389831 x 1000
9,562 x 0,80</t>
  </si>
  <si>
    <r>
      <t>26,406579 x 1000</t>
    </r>
    <r>
      <rPr>
        <vertAlign val="superscript"/>
        <sz val="11"/>
        <rFont val="Arial"/>
        <family val="2"/>
      </rPr>
      <t xml:space="preserve">
</t>
    </r>
    <r>
      <rPr>
        <sz val="11"/>
        <rFont val="Arial"/>
        <family val="2"/>
      </rPr>
      <t>10,256 x 0,84</t>
    </r>
  </si>
  <si>
    <t xml:space="preserve">8,173130 1000
8250 x 0,93 </t>
  </si>
  <si>
    <t xml:space="preserve">16,881469 x 1000
8250 x 0,93 </t>
  </si>
  <si>
    <t xml:space="preserve">16,09953 x 1000
8250 x 0,93 </t>
  </si>
  <si>
    <t xml:space="preserve">7,817285 x 1000
8250 x 0,93 </t>
  </si>
  <si>
    <t xml:space="preserve">7,527913 x 1000
8250 x 0,93 </t>
  </si>
  <si>
    <t xml:space="preserve">16,067360 x 1000
8250 x 0,93 </t>
  </si>
  <si>
    <t xml:space="preserve">15,937779 x 1000
8250 x 0,93 </t>
  </si>
  <si>
    <t xml:space="preserve">15,892448 x 1000
8250 x 0,93 </t>
  </si>
  <si>
    <t xml:space="preserve">7,975569 x 1000
8250 x 0,93 </t>
  </si>
  <si>
    <t xml:space="preserve">7,543205 x 1000
8250 x 0,93 </t>
  </si>
  <si>
    <t xml:space="preserve">16,251544 x 1000
8250 x 0,93 </t>
  </si>
  <si>
    <t xml:space="preserve">16,030736 x 1000
8250 x 0,93 </t>
  </si>
  <si>
    <t xml:space="preserve">15,895738 x 1000
8250 x 0,93 </t>
  </si>
  <si>
    <t xml:space="preserve">15,885476 x 1000
8250 x 0,93 </t>
  </si>
  <si>
    <t xml:space="preserve">7,768149 x 1000
8250 x 0,93 </t>
  </si>
  <si>
    <t xml:space="preserve">7,416120 x 1000
8250 x 0,93 </t>
  </si>
  <si>
    <t xml:space="preserve">16,127459 x 1000
8250 x 0,93 </t>
  </si>
  <si>
    <t xml:space="preserve">15,977509 x 1000
8250 x 0,93 </t>
  </si>
  <si>
    <t xml:space="preserve">15,908581 x 1000
8250 x 0,93 </t>
  </si>
  <si>
    <t xml:space="preserve">15,877505 x 1000
8250 x 0,93 </t>
  </si>
  <si>
    <t xml:space="preserve">7,91059 x 1000
8250 x 0,93 </t>
  </si>
  <si>
    <t xml:space="preserve">7,610254 x 1000
8250 x 0,93 </t>
  </si>
  <si>
    <t xml:space="preserve">16,318593 x 1000
8250 x 0,93 </t>
  </si>
  <si>
    <t xml:space="preserve">16,082076 x 1000
8250 x 0,93 </t>
  </si>
  <si>
    <t xml:space="preserve">26,044453 x 1000
8250 x 0,93 </t>
  </si>
  <si>
    <t xml:space="preserve">26,159769 x 1000
8250 x 0,93 </t>
  </si>
  <si>
    <t xml:space="preserve">25,979830 x 1000
8250 x 0,93 </t>
  </si>
  <si>
    <t xml:space="preserve">9,691839 x 1000
8250 x 0,93 </t>
  </si>
  <si>
    <t xml:space="preserve">9,391503 x 1000
8250 x 0,93 </t>
  </si>
  <si>
    <r>
      <t xml:space="preserve">Konaklama 
 100.001 ve 300.000 </t>
    </r>
    <r>
      <rPr>
        <sz val="12"/>
        <rFont val="Arial"/>
        <family val="2"/>
        <charset val="162"/>
      </rPr>
      <t xml:space="preserve">m3/yıl </t>
    </r>
    <r>
      <rPr>
        <b/>
        <sz val="12"/>
        <rFont val="Arial"/>
        <family val="2"/>
        <charset val="162"/>
      </rPr>
      <t>aralığında</t>
    </r>
    <r>
      <rPr>
        <b/>
        <sz val="12"/>
        <rFont val="Arial"/>
        <family val="2"/>
      </rPr>
      <t xml:space="preserve">
</t>
    </r>
    <r>
      <rPr>
        <b/>
        <sz val="12"/>
        <rFont val="Arial"/>
        <family val="2"/>
        <charset val="162"/>
      </rPr>
      <t>Doğalgaz</t>
    </r>
    <r>
      <rPr>
        <sz val="12"/>
        <rFont val="Arial"/>
        <family val="2"/>
      </rPr>
      <t xml:space="preserve"> Tüketimi için</t>
    </r>
  </si>
  <si>
    <r>
      <rPr>
        <b/>
        <sz val="12"/>
        <rFont val="Arial"/>
        <family val="2"/>
        <charset val="162"/>
      </rPr>
      <t>04 Kasım2021</t>
    </r>
    <r>
      <rPr>
        <sz val="12"/>
        <rFont val="Arial"/>
        <family val="2"/>
        <charset val="162"/>
      </rPr>
      <t xml:space="preserve">
Tarihindeki 
Birim Fiyatları </t>
    </r>
  </si>
  <si>
    <t>03 Kasım 2022
04 Kasım 2021</t>
  </si>
</sst>
</file>

<file path=xl/styles.xml><?xml version="1.0" encoding="utf-8"?>
<styleSheet xmlns="http://schemas.openxmlformats.org/spreadsheetml/2006/main">
  <numFmts count="6">
    <numFmt numFmtId="164" formatCode="0.0"/>
    <numFmt numFmtId="165" formatCode="#,##0.000000"/>
    <numFmt numFmtId="166" formatCode="0.0000"/>
    <numFmt numFmtId="167" formatCode="#,##0.0000"/>
    <numFmt numFmtId="168" formatCode="0.000000"/>
    <numFmt numFmtId="169" formatCode="0.0%"/>
  </numFmts>
  <fonts count="39">
    <font>
      <sz val="10"/>
      <name val="Arial"/>
      <charset val="162"/>
    </font>
    <font>
      <sz val="11"/>
      <color theme="1"/>
      <name val="Calibri"/>
      <family val="2"/>
      <charset val="162"/>
      <scheme val="minor"/>
    </font>
    <font>
      <sz val="11"/>
      <color theme="1"/>
      <name val="Calibri"/>
      <family val="2"/>
      <charset val="162"/>
      <scheme val="minor"/>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b/>
      <sz val="16"/>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sz val="16"/>
      <name val="Arial"/>
      <family val="2"/>
      <charset val="162"/>
    </font>
    <font>
      <b/>
      <sz val="20"/>
      <name val="Arial"/>
      <family val="2"/>
      <charset val="162"/>
    </font>
    <font>
      <sz val="10"/>
      <name val="Arial"/>
      <family val="2"/>
      <charset val="162"/>
    </font>
    <font>
      <vertAlign val="superscript"/>
      <sz val="11"/>
      <name val="Arial"/>
      <family val="2"/>
      <charset val="162"/>
    </font>
    <font>
      <b/>
      <sz val="9"/>
      <name val="Arial"/>
      <family val="2"/>
      <charset val="162"/>
    </font>
    <font>
      <sz val="9"/>
      <name val="Arial"/>
      <family val="2"/>
      <charset val="162"/>
    </font>
    <font>
      <b/>
      <sz val="10"/>
      <name val="Arial"/>
      <family val="2"/>
      <charset val="162"/>
    </font>
  </fonts>
  <fills count="26">
    <fill>
      <patternFill patternType="none"/>
    </fill>
    <fill>
      <patternFill patternType="gray125"/>
    </fill>
    <fill>
      <patternFill patternType="solid">
        <fgColor rgb="FFFFFF00"/>
        <bgColor indexed="64"/>
      </patternFill>
    </fill>
    <fill>
      <patternFill patternType="solid">
        <fgColor rgb="FFFFFF8B"/>
        <bgColor indexed="64"/>
      </patternFill>
    </fill>
    <fill>
      <patternFill patternType="solid">
        <fgColor rgb="FFE2FBFE"/>
        <bgColor indexed="64"/>
      </patternFill>
    </fill>
    <fill>
      <patternFill patternType="solid">
        <fgColor rgb="FFBCF6FC"/>
        <bgColor indexed="64"/>
      </patternFill>
    </fill>
    <fill>
      <patternFill patternType="solid">
        <fgColor theme="9" tint="0.39997558519241921"/>
        <bgColor indexed="64"/>
      </patternFill>
    </fill>
    <fill>
      <patternFill patternType="solid">
        <fgColor rgb="FFE5ABEF"/>
        <bgColor indexed="64"/>
      </patternFill>
    </fill>
    <fill>
      <patternFill patternType="solid">
        <fgColor theme="0"/>
        <bgColor indexed="64"/>
      </patternFill>
    </fill>
    <fill>
      <patternFill patternType="solid">
        <fgColor rgb="FFFAC498"/>
        <bgColor indexed="64"/>
      </patternFill>
    </fill>
    <fill>
      <patternFill patternType="solid">
        <fgColor theme="0" tint="-0.14999847407452621"/>
        <bgColor indexed="64"/>
      </patternFill>
    </fill>
    <fill>
      <patternFill patternType="solid">
        <fgColor rgb="FFFFFFC9"/>
        <bgColor indexed="64"/>
      </patternFill>
    </fill>
    <fill>
      <patternFill patternType="solid">
        <fgColor rgb="FFFFFFA3"/>
        <bgColor indexed="64"/>
      </patternFill>
    </fill>
    <fill>
      <patternFill patternType="solid">
        <fgColor rgb="FFFFFF85"/>
        <bgColor indexed="64"/>
      </patternFill>
    </fill>
    <fill>
      <patternFill patternType="solid">
        <fgColor rgb="FFFFFF65"/>
        <bgColor indexed="64"/>
      </patternFill>
    </fill>
    <fill>
      <patternFill patternType="solid">
        <fgColor rgb="FFFFFF53"/>
        <bgColor indexed="64"/>
      </patternFill>
    </fill>
    <fill>
      <patternFill patternType="solid">
        <fgColor rgb="FFFFFF37"/>
        <bgColor indexed="64"/>
      </patternFill>
    </fill>
    <fill>
      <patternFill patternType="solid">
        <fgColor rgb="FFCFCFCF"/>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rgb="FFD7E5F5"/>
        <bgColor indexed="64"/>
      </patternFill>
    </fill>
    <fill>
      <patternFill patternType="solid">
        <fgColor rgb="FFAFCCEB"/>
        <bgColor indexed="64"/>
      </patternFill>
    </fill>
    <fill>
      <patternFill patternType="solid">
        <fgColor rgb="FFB3FFD5"/>
        <bgColor indexed="64"/>
      </patternFill>
    </fill>
    <fill>
      <patternFill patternType="solid">
        <fgColor rgb="FF97FFC6"/>
        <bgColor indexed="64"/>
      </patternFill>
    </fill>
    <fill>
      <patternFill patternType="solid">
        <fgColor rgb="FF75FFB3"/>
        <bgColor indexed="64"/>
      </patternFill>
    </fill>
    <fill>
      <patternFill patternType="solid">
        <fgColor rgb="FF4FFF9F"/>
        <bgColor indexed="64"/>
      </patternFill>
    </fill>
  </fills>
  <borders count="80">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s>
  <cellStyleXfs count="6">
    <xf numFmtId="0" fontId="0" fillId="0" borderId="0"/>
    <xf numFmtId="0" fontId="2" fillId="0" borderId="0"/>
    <xf numFmtId="0" fontId="34" fillId="0" borderId="0"/>
    <xf numFmtId="0" fontId="1" fillId="0" borderId="0"/>
    <xf numFmtId="0" fontId="1" fillId="0" borderId="0"/>
    <xf numFmtId="0" fontId="1" fillId="0" borderId="0"/>
  </cellStyleXfs>
  <cellXfs count="405">
    <xf numFmtId="0" fontId="0" fillId="0" borderId="0" xfId="0"/>
    <xf numFmtId="0" fontId="10" fillId="0" borderId="0" xfId="0" applyFont="1" applyFill="1" applyAlignment="1">
      <alignment vertical="center"/>
    </xf>
    <xf numFmtId="0" fontId="8" fillId="0" borderId="0" xfId="0" applyFont="1" applyFill="1"/>
    <xf numFmtId="0" fontId="10" fillId="0" borderId="0" xfId="0" applyFont="1" applyFill="1"/>
    <xf numFmtId="165" fontId="10" fillId="0" borderId="0" xfId="0" applyNumberFormat="1" applyFont="1" applyFill="1" applyAlignment="1">
      <alignment horizontal="center"/>
    </xf>
    <xf numFmtId="0" fontId="10" fillId="0" borderId="0" xfId="0" applyFont="1" applyFill="1" applyBorder="1" applyAlignment="1">
      <alignment horizontal="left"/>
    </xf>
    <xf numFmtId="165" fontId="10" fillId="0" borderId="0" xfId="0" applyNumberFormat="1" applyFont="1" applyFill="1"/>
    <xf numFmtId="0" fontId="10" fillId="0" borderId="0" xfId="0" applyFont="1" applyFill="1" applyAlignment="1">
      <alignment horizontal="center"/>
    </xf>
    <xf numFmtId="0" fontId="8" fillId="0" borderId="0" xfId="0" applyFont="1" applyFill="1" applyBorder="1"/>
    <xf numFmtId="0" fontId="37" fillId="0" borderId="14" xfId="0" applyFont="1" applyFill="1" applyBorder="1" applyAlignment="1">
      <alignment horizontal="center" vertical="center" wrapText="1"/>
    </xf>
    <xf numFmtId="0" fontId="36" fillId="0" borderId="15" xfId="0" applyFont="1" applyFill="1" applyBorder="1" applyAlignment="1">
      <alignment horizontal="center" vertical="center" wrapText="1"/>
    </xf>
    <xf numFmtId="0" fontId="19" fillId="8" borderId="56" xfId="0" applyFont="1" applyFill="1" applyBorder="1" applyAlignment="1">
      <alignment horizontal="center" vertical="center"/>
    </xf>
    <xf numFmtId="0" fontId="5" fillId="7" borderId="13" xfId="0" applyFont="1" applyFill="1" applyBorder="1" applyAlignment="1">
      <alignment horizontal="center" vertical="center" wrapText="1"/>
    </xf>
    <xf numFmtId="0" fontId="3" fillId="7" borderId="15" xfId="0" applyFont="1" applyFill="1" applyBorder="1" applyAlignment="1">
      <alignment horizontal="center" vertical="center" wrapText="1"/>
    </xf>
    <xf numFmtId="0" fontId="8" fillId="7" borderId="11" xfId="0" applyFont="1" applyFill="1" applyBorder="1" applyAlignment="1">
      <alignment horizontal="center" vertical="center" wrapText="1"/>
    </xf>
    <xf numFmtId="3" fontId="19" fillId="7" borderId="10" xfId="0" applyNumberFormat="1" applyFont="1" applyFill="1" applyBorder="1" applyAlignment="1">
      <alignment vertical="center" wrapText="1"/>
    </xf>
    <xf numFmtId="9" fontId="8" fillId="7" borderId="12" xfId="0" applyNumberFormat="1" applyFont="1" applyFill="1" applyBorder="1" applyAlignment="1">
      <alignment horizontal="center" vertical="center"/>
    </xf>
    <xf numFmtId="0" fontId="6" fillId="7" borderId="13" xfId="0" applyFont="1" applyFill="1" applyBorder="1" applyAlignment="1">
      <alignment horizontal="center" vertical="center" wrapText="1"/>
    </xf>
    <xf numFmtId="168" fontId="4" fillId="7" borderId="12" xfId="0" applyNumberFormat="1" applyFont="1" applyFill="1" applyBorder="1" applyAlignment="1">
      <alignment horizontal="center" vertical="center"/>
    </xf>
    <xf numFmtId="3" fontId="32" fillId="7" borderId="15" xfId="0" applyNumberFormat="1" applyFont="1" applyFill="1" applyBorder="1" applyAlignment="1">
      <alignment horizontal="center" vertical="center"/>
    </xf>
    <xf numFmtId="167" fontId="22" fillId="7" borderId="10" xfId="0" applyNumberFormat="1" applyFont="1" applyFill="1" applyBorder="1" applyAlignment="1">
      <alignment vertical="center" wrapText="1"/>
    </xf>
    <xf numFmtId="169" fontId="17" fillId="7" borderId="14" xfId="0" applyNumberFormat="1" applyFont="1" applyFill="1" applyBorder="1" applyAlignment="1">
      <alignment horizontal="right" vertical="center"/>
    </xf>
    <xf numFmtId="165" fontId="17" fillId="7" borderId="63" xfId="0" applyNumberFormat="1" applyFont="1" applyFill="1" applyBorder="1" applyAlignment="1">
      <alignment vertical="center" wrapText="1"/>
    </xf>
    <xf numFmtId="0" fontId="5" fillId="7" borderId="63" xfId="0" applyFont="1" applyFill="1" applyBorder="1" applyAlignment="1">
      <alignment horizontal="center" vertical="center" wrapText="1"/>
    </xf>
    <xf numFmtId="0" fontId="26" fillId="2" borderId="71" xfId="0" applyFont="1" applyFill="1" applyBorder="1" applyAlignment="1">
      <alignment horizontal="center" vertical="center" wrapText="1"/>
    </xf>
    <xf numFmtId="0" fontId="26" fillId="3" borderId="72" xfId="0" applyFont="1" applyFill="1" applyBorder="1" applyAlignment="1">
      <alignment horizontal="center" vertical="center" wrapText="1"/>
    </xf>
    <xf numFmtId="0" fontId="5" fillId="9" borderId="51" xfId="0" applyFont="1" applyFill="1" applyBorder="1" applyAlignment="1">
      <alignment horizontal="center" vertical="center" wrapText="1"/>
    </xf>
    <xf numFmtId="0" fontId="3" fillId="9" borderId="52" xfId="0" applyFont="1" applyFill="1" applyBorder="1" applyAlignment="1">
      <alignment horizontal="center" vertical="center" wrapText="1"/>
    </xf>
    <xf numFmtId="0" fontId="5" fillId="9" borderId="62" xfId="0" applyFont="1" applyFill="1" applyBorder="1" applyAlignment="1">
      <alignment horizontal="center" vertical="center" wrapText="1"/>
    </xf>
    <xf numFmtId="0" fontId="8" fillId="9" borderId="49" xfId="0" applyFont="1" applyFill="1" applyBorder="1" applyAlignment="1">
      <alignment horizontal="center" vertical="center" wrapText="1"/>
    </xf>
    <xf numFmtId="3" fontId="19" fillId="9" borderId="53" xfId="0" applyNumberFormat="1" applyFont="1" applyFill="1" applyBorder="1" applyAlignment="1">
      <alignment vertical="center" wrapText="1"/>
    </xf>
    <xf numFmtId="9" fontId="8" fillId="9" borderId="50" xfId="0" applyNumberFormat="1" applyFont="1" applyFill="1" applyBorder="1" applyAlignment="1">
      <alignment horizontal="center" vertical="center"/>
    </xf>
    <xf numFmtId="0" fontId="6" fillId="9" borderId="51" xfId="0" applyFont="1" applyFill="1" applyBorder="1" applyAlignment="1">
      <alignment horizontal="center" vertical="center" wrapText="1"/>
    </xf>
    <xf numFmtId="168" fontId="4" fillId="9" borderId="50" xfId="0" applyNumberFormat="1" applyFont="1" applyFill="1" applyBorder="1" applyAlignment="1">
      <alignment horizontal="center" vertical="center"/>
    </xf>
    <xf numFmtId="3" fontId="32" fillId="9" borderId="52" xfId="0" applyNumberFormat="1" applyFont="1" applyFill="1" applyBorder="1" applyAlignment="1">
      <alignment horizontal="center" vertical="center"/>
    </xf>
    <xf numFmtId="167" fontId="22" fillId="9" borderId="53" xfId="0" applyNumberFormat="1" applyFont="1" applyFill="1" applyBorder="1" applyAlignment="1">
      <alignment vertical="center" wrapText="1"/>
    </xf>
    <xf numFmtId="169" fontId="17" fillId="9" borderId="54" xfId="0" applyNumberFormat="1" applyFont="1" applyFill="1" applyBorder="1" applyAlignment="1">
      <alignment horizontal="right" vertical="center"/>
    </xf>
    <xf numFmtId="0" fontId="17" fillId="9" borderId="52" xfId="0" applyFont="1" applyFill="1" applyBorder="1" applyAlignment="1">
      <alignment horizontal="center" vertical="center"/>
    </xf>
    <xf numFmtId="165" fontId="17" fillId="9" borderId="50" xfId="0" applyNumberFormat="1" applyFont="1" applyFill="1" applyBorder="1" applyAlignment="1">
      <alignment horizontal="right" vertical="center" wrapText="1"/>
    </xf>
    <xf numFmtId="165" fontId="17" fillId="7" borderId="12" xfId="0" applyNumberFormat="1" applyFont="1" applyFill="1" applyBorder="1" applyAlignment="1">
      <alignment horizontal="right" vertical="center" wrapText="1"/>
    </xf>
    <xf numFmtId="165" fontId="17" fillId="9" borderId="62" xfId="0" applyNumberFormat="1" applyFont="1" applyFill="1" applyBorder="1" applyAlignment="1">
      <alignment vertical="center" wrapText="1"/>
    </xf>
    <xf numFmtId="0" fontId="22" fillId="0" borderId="3"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67" xfId="0" applyFont="1" applyFill="1" applyBorder="1" applyAlignment="1">
      <alignment horizontal="left" vertical="center"/>
    </xf>
    <xf numFmtId="0" fontId="22" fillId="8" borderId="3" xfId="0" applyFont="1" applyFill="1" applyBorder="1" applyAlignment="1">
      <alignment horizontal="left" vertical="center" wrapText="1"/>
    </xf>
    <xf numFmtId="0" fontId="22" fillId="8" borderId="1" xfId="0" applyFont="1" applyFill="1" applyBorder="1" applyAlignment="1">
      <alignment horizontal="left" vertical="center" wrapText="1"/>
    </xf>
    <xf numFmtId="0" fontId="22" fillId="8" borderId="67" xfId="0" applyFont="1" applyFill="1" applyBorder="1" applyAlignment="1">
      <alignment horizontal="left" vertical="center" wrapText="1"/>
    </xf>
    <xf numFmtId="0" fontId="24" fillId="4" borderId="2" xfId="0" applyFont="1" applyFill="1" applyBorder="1" applyAlignment="1">
      <alignment horizontal="center" vertical="center"/>
    </xf>
    <xf numFmtId="0" fontId="33" fillId="4" borderId="1" xfId="0" applyFont="1" applyFill="1" applyBorder="1" applyAlignment="1">
      <alignment horizontal="center" vertical="center"/>
    </xf>
    <xf numFmtId="0" fontId="33" fillId="4" borderId="4" xfId="0" applyFont="1" applyFill="1" applyBorder="1" applyAlignment="1">
      <alignment horizontal="center" vertical="center"/>
    </xf>
    <xf numFmtId="0" fontId="30" fillId="5" borderId="38" xfId="0" applyFont="1" applyFill="1" applyBorder="1" applyAlignment="1">
      <alignment horizontal="center" vertical="center"/>
    </xf>
    <xf numFmtId="0" fontId="30" fillId="5" borderId="39" xfId="0" applyFont="1" applyFill="1" applyBorder="1" applyAlignment="1">
      <alignment horizontal="center" vertical="center"/>
    </xf>
    <xf numFmtId="0" fontId="30" fillId="5" borderId="40" xfId="0" applyFont="1" applyFill="1" applyBorder="1" applyAlignment="1">
      <alignment horizontal="center" vertical="center"/>
    </xf>
    <xf numFmtId="0" fontId="16" fillId="0" borderId="36"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6" fillId="0" borderId="41" xfId="0" applyFont="1" applyFill="1" applyBorder="1" applyAlignment="1">
      <alignment horizontal="center" vertical="center" wrapText="1"/>
    </xf>
    <xf numFmtId="0" fontId="16" fillId="0" borderId="42" xfId="0" applyFont="1" applyFill="1" applyBorder="1" applyAlignment="1">
      <alignment horizontal="center" vertical="center" wrapText="1"/>
    </xf>
    <xf numFmtId="0" fontId="16" fillId="0" borderId="35" xfId="0" applyFont="1" applyFill="1" applyBorder="1" applyAlignment="1">
      <alignment horizontal="center" vertical="center" wrapText="1"/>
    </xf>
    <xf numFmtId="0" fontId="21" fillId="0" borderId="35"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2" fillId="0" borderId="36" xfId="0" applyFont="1" applyFill="1" applyBorder="1" applyAlignment="1">
      <alignment horizontal="center" vertical="center" wrapText="1"/>
    </xf>
    <xf numFmtId="0" fontId="22" fillId="0" borderId="37" xfId="0" applyFont="1" applyFill="1" applyBorder="1" applyAlignment="1">
      <alignment horizontal="center" vertical="center" wrapText="1"/>
    </xf>
    <xf numFmtId="167" fontId="19" fillId="0" borderId="33" xfId="0" applyNumberFormat="1" applyFont="1" applyFill="1" applyBorder="1" applyAlignment="1">
      <alignment horizontal="center" vertical="center" wrapText="1"/>
    </xf>
    <xf numFmtId="167" fontId="16" fillId="0" borderId="46" xfId="0" applyNumberFormat="1" applyFont="1" applyFill="1" applyBorder="1" applyAlignment="1">
      <alignment horizontal="center" vertical="center" wrapText="1"/>
    </xf>
    <xf numFmtId="167" fontId="16" fillId="0" borderId="11" xfId="0" applyNumberFormat="1" applyFont="1" applyFill="1" applyBorder="1" applyAlignment="1">
      <alignment horizontal="center" vertical="center" wrapText="1"/>
    </xf>
    <xf numFmtId="167" fontId="16" fillId="0" borderId="12" xfId="0" applyNumberFormat="1" applyFont="1" applyFill="1" applyBorder="1" applyAlignment="1">
      <alignment horizontal="center" vertical="center" wrapText="1"/>
    </xf>
    <xf numFmtId="0" fontId="37" fillId="0" borderId="34" xfId="0" applyFont="1" applyFill="1" applyBorder="1" applyAlignment="1">
      <alignment horizontal="center" vertical="center" wrapText="1"/>
    </xf>
    <xf numFmtId="0" fontId="37" fillId="0" borderId="15" xfId="0" applyFont="1" applyFill="1" applyBorder="1" applyAlignment="1">
      <alignment horizontal="center" vertical="center" wrapText="1"/>
    </xf>
    <xf numFmtId="0" fontId="19" fillId="0" borderId="55" xfId="0" applyFont="1" applyFill="1" applyBorder="1" applyAlignment="1">
      <alignment horizontal="center" vertical="center" wrapText="1"/>
    </xf>
    <xf numFmtId="0" fontId="19" fillId="0" borderId="35"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6" fillId="0" borderId="47" xfId="0" applyFont="1" applyFill="1" applyBorder="1" applyAlignment="1">
      <alignment horizontal="center" vertical="center" wrapText="1"/>
    </xf>
    <xf numFmtId="0" fontId="16" fillId="0" borderId="48" xfId="0" applyFont="1" applyFill="1" applyBorder="1" applyAlignment="1">
      <alignment horizontal="center" vertical="center" wrapText="1"/>
    </xf>
    <xf numFmtId="0" fontId="3" fillId="0" borderId="25" xfId="0" applyFont="1" applyFill="1" applyBorder="1" applyAlignment="1">
      <alignment horizontal="center" vertical="center" textRotation="90"/>
    </xf>
    <xf numFmtId="0" fontId="3" fillId="0" borderId="39" xfId="0" applyFont="1" applyFill="1" applyBorder="1" applyAlignment="1">
      <alignment horizontal="center" vertical="center" textRotation="90"/>
    </xf>
    <xf numFmtId="0" fontId="16" fillId="0" borderId="34" xfId="0" applyFont="1" applyFill="1" applyBorder="1" applyAlignment="1">
      <alignment horizontal="center" vertical="center" wrapText="1"/>
    </xf>
    <xf numFmtId="0" fontId="18" fillId="0" borderId="3" xfId="0" applyFont="1" applyFill="1" applyBorder="1" applyAlignment="1">
      <alignment horizontal="left" vertical="center" wrapText="1"/>
    </xf>
    <xf numFmtId="0" fontId="18" fillId="0" borderId="1" xfId="0" applyFont="1" applyFill="1" applyBorder="1" applyAlignment="1">
      <alignment horizontal="left" vertical="center"/>
    </xf>
    <xf numFmtId="0" fontId="18" fillId="0" borderId="67" xfId="0" applyFont="1" applyFill="1" applyBorder="1" applyAlignment="1">
      <alignment horizontal="left" vertical="center"/>
    </xf>
    <xf numFmtId="0" fontId="22" fillId="0" borderId="1" xfId="0" applyFont="1" applyFill="1" applyBorder="1" applyAlignment="1">
      <alignment horizontal="left" vertical="center"/>
    </xf>
    <xf numFmtId="0" fontId="22" fillId="0" borderId="67" xfId="0" applyFont="1" applyFill="1" applyBorder="1" applyAlignment="1">
      <alignment horizontal="left" vertical="center"/>
    </xf>
    <xf numFmtId="0" fontId="22" fillId="0" borderId="1" xfId="0" applyFont="1" applyFill="1" applyBorder="1" applyAlignment="1">
      <alignment horizontal="left" vertical="center" wrapText="1"/>
    </xf>
    <xf numFmtId="0" fontId="22" fillId="0" borderId="67" xfId="0" applyFont="1" applyFill="1" applyBorder="1" applyAlignment="1">
      <alignment horizontal="left" vertical="center" wrapText="1"/>
    </xf>
    <xf numFmtId="9" fontId="26" fillId="3" borderId="21" xfId="0" applyNumberFormat="1" applyFont="1" applyFill="1" applyBorder="1" applyAlignment="1">
      <alignment horizontal="center" vertical="center"/>
    </xf>
    <xf numFmtId="9" fontId="26" fillId="3" borderId="23" xfId="0" applyNumberFormat="1" applyFont="1" applyFill="1" applyBorder="1" applyAlignment="1">
      <alignment horizontal="center" vertical="center"/>
    </xf>
    <xf numFmtId="0" fontId="21" fillId="6" borderId="43" xfId="0" applyFont="1" applyFill="1" applyBorder="1" applyAlignment="1">
      <alignment horizontal="center" vertical="center" wrapText="1"/>
    </xf>
    <xf numFmtId="0" fontId="21" fillId="6" borderId="44" xfId="0" applyFont="1" applyFill="1" applyBorder="1" applyAlignment="1">
      <alignment horizontal="center" vertical="center" wrapText="1"/>
    </xf>
    <xf numFmtId="0" fontId="21" fillId="6" borderId="45" xfId="0" applyFont="1" applyFill="1" applyBorder="1" applyAlignment="1">
      <alignment horizontal="center" vertical="center" wrapText="1"/>
    </xf>
    <xf numFmtId="0" fontId="13" fillId="3" borderId="21" xfId="0" applyFont="1" applyFill="1" applyBorder="1" applyAlignment="1">
      <alignment horizontal="center" vertical="center" wrapText="1"/>
    </xf>
    <xf numFmtId="0" fontId="13" fillId="3" borderId="22" xfId="0" applyFont="1" applyFill="1" applyBorder="1" applyAlignment="1">
      <alignment horizontal="center" vertical="center" wrapText="1"/>
    </xf>
    <xf numFmtId="166" fontId="17" fillId="3" borderId="22" xfId="0" applyNumberFormat="1" applyFont="1" applyFill="1" applyBorder="1" applyAlignment="1">
      <alignment horizontal="right" vertical="center" wrapText="1"/>
    </xf>
    <xf numFmtId="0" fontId="29" fillId="3" borderId="22" xfId="0" applyFont="1" applyFill="1" applyBorder="1" applyAlignment="1">
      <alignment horizontal="left" vertical="center" wrapText="1"/>
    </xf>
    <xf numFmtId="0" fontId="29" fillId="3" borderId="23" xfId="0" applyFont="1" applyFill="1" applyBorder="1" applyAlignment="1">
      <alignment horizontal="left" vertical="center" wrapText="1"/>
    </xf>
    <xf numFmtId="167" fontId="17" fillId="3" borderId="21" xfId="0" applyNumberFormat="1" applyFont="1" applyFill="1" applyBorder="1" applyAlignment="1">
      <alignment horizontal="right" vertical="center"/>
    </xf>
    <xf numFmtId="167" fontId="17" fillId="3" borderId="22" xfId="0" applyNumberFormat="1" applyFont="1" applyFill="1" applyBorder="1" applyAlignment="1">
      <alignment horizontal="right" vertical="center"/>
    </xf>
    <xf numFmtId="0" fontId="34" fillId="0" borderId="75" xfId="0" applyFont="1" applyFill="1" applyBorder="1" applyAlignment="1">
      <alignment horizontal="left" wrapText="1"/>
    </xf>
    <xf numFmtId="0" fontId="10" fillId="0" borderId="76" xfId="0" applyFont="1" applyFill="1" applyBorder="1" applyAlignment="1">
      <alignment horizontal="left" wrapText="1"/>
    </xf>
    <xf numFmtId="0" fontId="10" fillId="0" borderId="77" xfId="0" applyFont="1" applyFill="1" applyBorder="1" applyAlignment="1">
      <alignment horizontal="left" wrapText="1"/>
    </xf>
    <xf numFmtId="0" fontId="34" fillId="0" borderId="78" xfId="0" applyFont="1" applyFill="1" applyBorder="1" applyAlignment="1">
      <alignment horizontal="left" wrapText="1"/>
    </xf>
    <xf numFmtId="0" fontId="10" fillId="0" borderId="17" xfId="0" applyFont="1" applyFill="1" applyBorder="1" applyAlignment="1">
      <alignment horizontal="left" wrapText="1"/>
    </xf>
    <xf numFmtId="0" fontId="10" fillId="0" borderId="79" xfId="0" applyFont="1" applyFill="1" applyBorder="1" applyAlignment="1">
      <alignment horizontal="left" wrapText="1"/>
    </xf>
    <xf numFmtId="0" fontId="34" fillId="0" borderId="2" xfId="0" applyFont="1" applyFill="1" applyBorder="1" applyAlignment="1">
      <alignment horizontal="left" wrapText="1"/>
    </xf>
    <xf numFmtId="0" fontId="10" fillId="0" borderId="1" xfId="0" applyFont="1" applyFill="1" applyBorder="1" applyAlignment="1">
      <alignment horizontal="left" wrapText="1"/>
    </xf>
    <xf numFmtId="0" fontId="10" fillId="0" borderId="4" xfId="0" applyFont="1" applyFill="1" applyBorder="1" applyAlignment="1">
      <alignment horizontal="left" wrapText="1"/>
    </xf>
    <xf numFmtId="0" fontId="38" fillId="0" borderId="68" xfId="0" applyFont="1" applyFill="1" applyBorder="1" applyAlignment="1">
      <alignment horizontal="center" vertical="center" textRotation="90" wrapText="1"/>
    </xf>
    <xf numFmtId="0" fontId="38" fillId="0" borderId="69" xfId="0" applyFont="1" applyFill="1" applyBorder="1" applyAlignment="1">
      <alignment horizontal="center" vertical="center" textRotation="90" wrapText="1"/>
    </xf>
    <xf numFmtId="0" fontId="22" fillId="0" borderId="73" xfId="0" applyFont="1" applyFill="1" applyBorder="1" applyAlignment="1">
      <alignment horizontal="left" vertical="center" wrapText="1"/>
    </xf>
    <xf numFmtId="0" fontId="22" fillId="0" borderId="20" xfId="0" applyFont="1" applyFill="1" applyBorder="1" applyAlignment="1">
      <alignment horizontal="left" vertical="center" wrapText="1"/>
    </xf>
    <xf numFmtId="0" fontId="22" fillId="0" borderId="74" xfId="0" applyFont="1" applyFill="1" applyBorder="1" applyAlignment="1">
      <alignment horizontal="left" vertical="center" wrapText="1"/>
    </xf>
    <xf numFmtId="9" fontId="26" fillId="2" borderId="19" xfId="0" applyNumberFormat="1" applyFont="1" applyFill="1" applyBorder="1" applyAlignment="1">
      <alignment horizontal="center" vertical="center"/>
    </xf>
    <xf numFmtId="9" fontId="26" fillId="2" borderId="27" xfId="0" applyNumberFormat="1" applyFont="1" applyFill="1" applyBorder="1" applyAlignment="1">
      <alignment horizontal="center" vertical="center"/>
    </xf>
    <xf numFmtId="0" fontId="11" fillId="0" borderId="24" xfId="0" applyFont="1" applyFill="1" applyBorder="1" applyAlignment="1">
      <alignment horizontal="left"/>
    </xf>
    <xf numFmtId="0" fontId="11" fillId="0" borderId="25" xfId="0" applyFont="1" applyFill="1" applyBorder="1" applyAlignment="1">
      <alignment horizontal="left"/>
    </xf>
    <xf numFmtId="0" fontId="11" fillId="0" borderId="26" xfId="0" applyFont="1" applyFill="1" applyBorder="1" applyAlignment="1">
      <alignment horizontal="left"/>
    </xf>
    <xf numFmtId="0" fontId="22" fillId="0" borderId="64" xfId="0" applyFont="1" applyFill="1" applyBorder="1" applyAlignment="1">
      <alignment horizontal="left" vertical="center" wrapText="1"/>
    </xf>
    <xf numFmtId="0" fontId="6" fillId="0" borderId="65" xfId="0" applyFont="1" applyFill="1" applyBorder="1" applyAlignment="1">
      <alignment horizontal="left" vertical="center" wrapText="1"/>
    </xf>
    <xf numFmtId="0" fontId="6" fillId="0" borderId="66" xfId="0" applyFont="1" applyFill="1" applyBorder="1" applyAlignment="1">
      <alignment horizontal="left" vertical="center" wrapText="1"/>
    </xf>
    <xf numFmtId="0" fontId="29" fillId="2" borderId="20" xfId="0" applyFont="1" applyFill="1" applyBorder="1" applyAlignment="1">
      <alignment horizontal="left" vertical="center" wrapText="1"/>
    </xf>
    <xf numFmtId="0" fontId="29" fillId="2" borderId="27" xfId="0" applyFont="1" applyFill="1" applyBorder="1" applyAlignment="1">
      <alignment horizontal="left" vertical="center" wrapText="1"/>
    </xf>
    <xf numFmtId="167" fontId="17" fillId="2" borderId="19" xfId="0" applyNumberFormat="1" applyFont="1" applyFill="1" applyBorder="1" applyAlignment="1">
      <alignment horizontal="right" vertical="center"/>
    </xf>
    <xf numFmtId="167" fontId="17" fillId="2" borderId="20" xfId="0" applyNumberFormat="1" applyFont="1" applyFill="1" applyBorder="1" applyAlignment="1">
      <alignment horizontal="right" vertical="center"/>
    </xf>
    <xf numFmtId="0" fontId="13" fillId="2" borderId="28" xfId="0" applyFont="1" applyFill="1" applyBorder="1" applyAlignment="1">
      <alignment horizontal="center" vertical="center" wrapText="1"/>
    </xf>
    <xf numFmtId="0" fontId="13" fillId="2" borderId="29" xfId="0" applyFont="1" applyFill="1" applyBorder="1" applyAlignment="1">
      <alignment horizontal="center" vertical="center" wrapText="1"/>
    </xf>
    <xf numFmtId="166" fontId="17" fillId="2" borderId="20" xfId="0" applyNumberFormat="1" applyFont="1" applyFill="1" applyBorder="1" applyAlignment="1">
      <alignment horizontal="right" vertical="center" wrapText="1"/>
    </xf>
    <xf numFmtId="0" fontId="29" fillId="7" borderId="15" xfId="0" applyFont="1" applyFill="1" applyBorder="1" applyAlignment="1">
      <alignment horizontal="center" vertical="center"/>
    </xf>
    <xf numFmtId="0" fontId="5" fillId="11" borderId="57" xfId="0" applyFont="1" applyFill="1" applyBorder="1" applyAlignment="1">
      <alignment horizontal="center" vertical="center" wrapText="1"/>
    </xf>
    <xf numFmtId="0" fontId="3" fillId="11" borderId="58" xfId="0" applyFont="1" applyFill="1" applyBorder="1" applyAlignment="1">
      <alignment horizontal="center" vertical="center" wrapText="1"/>
    </xf>
    <xf numFmtId="0" fontId="5" fillId="11" borderId="61" xfId="0" applyFont="1" applyFill="1" applyBorder="1" applyAlignment="1">
      <alignment horizontal="center" vertical="center" wrapText="1"/>
    </xf>
    <xf numFmtId="0" fontId="8" fillId="11" borderId="59" xfId="0" applyFont="1" applyFill="1" applyBorder="1" applyAlignment="1">
      <alignment horizontal="center" vertical="center" wrapText="1"/>
    </xf>
    <xf numFmtId="165" fontId="17" fillId="11" borderId="5" xfId="0" applyNumberFormat="1" applyFont="1" applyFill="1" applyBorder="1" applyAlignment="1">
      <alignment horizontal="right" vertical="center" wrapText="1"/>
    </xf>
    <xf numFmtId="3" fontId="19" fillId="11" borderId="6" xfId="0" applyNumberFormat="1" applyFont="1" applyFill="1" applyBorder="1" applyAlignment="1">
      <alignment vertical="center" wrapText="1"/>
    </xf>
    <xf numFmtId="9" fontId="8" fillId="11" borderId="5" xfId="0" applyNumberFormat="1" applyFont="1" applyFill="1" applyBorder="1" applyAlignment="1">
      <alignment horizontal="center" vertical="center"/>
    </xf>
    <xf numFmtId="164" fontId="6" fillId="11" borderId="57" xfId="0" applyNumberFormat="1" applyFont="1" applyFill="1" applyBorder="1" applyAlignment="1">
      <alignment horizontal="center" vertical="center" wrapText="1"/>
    </xf>
    <xf numFmtId="168" fontId="4" fillId="11" borderId="5" xfId="0" applyNumberFormat="1" applyFont="1" applyFill="1" applyBorder="1" applyAlignment="1">
      <alignment horizontal="center" vertical="center"/>
    </xf>
    <xf numFmtId="3" fontId="32" fillId="11" borderId="58" xfId="0" applyNumberFormat="1" applyFont="1" applyFill="1" applyBorder="1" applyAlignment="1">
      <alignment horizontal="center" vertical="center"/>
    </xf>
    <xf numFmtId="165" fontId="17" fillId="11" borderId="61" xfId="0" applyNumberFormat="1" applyFont="1" applyFill="1" applyBorder="1" applyAlignment="1">
      <alignment vertical="center" wrapText="1"/>
    </xf>
    <xf numFmtId="167" fontId="22" fillId="11" borderId="6" xfId="0" applyNumberFormat="1" applyFont="1" applyFill="1" applyBorder="1" applyAlignment="1">
      <alignment vertical="center" wrapText="1"/>
    </xf>
    <xf numFmtId="169" fontId="17" fillId="11" borderId="60" xfId="0" applyNumberFormat="1" applyFont="1" applyFill="1" applyBorder="1" applyAlignment="1">
      <alignment horizontal="right" vertical="center"/>
    </xf>
    <xf numFmtId="0" fontId="17" fillId="11" borderId="58" xfId="0" applyFont="1" applyFill="1" applyBorder="1" applyAlignment="1">
      <alignment horizontal="center" vertical="center"/>
    </xf>
    <xf numFmtId="0" fontId="5" fillId="11" borderId="3" xfId="0" applyFont="1" applyFill="1" applyBorder="1" applyAlignment="1">
      <alignment horizontal="center" vertical="center" wrapText="1"/>
    </xf>
    <xf numFmtId="0" fontId="3" fillId="11" borderId="9" xfId="0" applyFont="1" applyFill="1" applyBorder="1" applyAlignment="1">
      <alignment horizontal="center" vertical="center" wrapText="1"/>
    </xf>
    <xf numFmtId="0" fontId="5" fillId="11" borderId="1" xfId="0" applyFont="1" applyFill="1" applyBorder="1" applyAlignment="1">
      <alignment horizontal="center" vertical="center" wrapText="1"/>
    </xf>
    <xf numFmtId="0" fontId="8" fillId="11" borderId="7" xfId="0" applyFont="1" applyFill="1" applyBorder="1" applyAlignment="1">
      <alignment horizontal="center" vertical="center" wrapText="1"/>
    </xf>
    <xf numFmtId="168" fontId="4" fillId="11" borderId="2" xfId="0" applyNumberFormat="1" applyFont="1" applyFill="1" applyBorder="1" applyAlignment="1">
      <alignment horizontal="center" vertical="center"/>
    </xf>
    <xf numFmtId="3" fontId="32" fillId="11" borderId="9" xfId="0" applyNumberFormat="1" applyFont="1" applyFill="1" applyBorder="1" applyAlignment="1">
      <alignment horizontal="center" vertical="center"/>
    </xf>
    <xf numFmtId="165" fontId="17" fillId="11" borderId="1" xfId="0" applyNumberFormat="1" applyFont="1" applyFill="1" applyBorder="1" applyAlignment="1">
      <alignment vertical="center" wrapText="1"/>
    </xf>
    <xf numFmtId="167" fontId="22" fillId="11" borderId="4" xfId="0" applyNumberFormat="1" applyFont="1" applyFill="1" applyBorder="1" applyAlignment="1">
      <alignment vertical="center" wrapText="1"/>
    </xf>
    <xf numFmtId="169" fontId="17" fillId="11" borderId="8" xfId="0" applyNumberFormat="1" applyFont="1" applyFill="1" applyBorder="1" applyAlignment="1">
      <alignment horizontal="right" vertical="center"/>
    </xf>
    <xf numFmtId="0" fontId="17" fillId="11" borderId="9" xfId="0" applyFont="1" applyFill="1" applyBorder="1" applyAlignment="1">
      <alignment horizontal="center" vertical="center"/>
    </xf>
    <xf numFmtId="0" fontId="19" fillId="11" borderId="3" xfId="0" applyFont="1" applyFill="1" applyBorder="1" applyAlignment="1">
      <alignment horizontal="center" vertical="center" wrapText="1"/>
    </xf>
    <xf numFmtId="165" fontId="17" fillId="11" borderId="2" xfId="0" applyNumberFormat="1" applyFont="1" applyFill="1" applyBorder="1" applyAlignment="1">
      <alignment horizontal="right" vertical="center" wrapText="1"/>
    </xf>
    <xf numFmtId="3" fontId="19" fillId="11" borderId="4" xfId="0" applyNumberFormat="1" applyFont="1" applyFill="1" applyBorder="1" applyAlignment="1">
      <alignment vertical="center" wrapText="1"/>
    </xf>
    <xf numFmtId="9" fontId="8" fillId="11" borderId="2" xfId="0" applyNumberFormat="1" applyFont="1" applyFill="1" applyBorder="1" applyAlignment="1">
      <alignment horizontal="center" vertical="center"/>
    </xf>
    <xf numFmtId="0" fontId="6" fillId="11" borderId="3" xfId="0" applyFont="1" applyFill="1" applyBorder="1" applyAlignment="1">
      <alignment horizontal="center" vertical="center" wrapText="1"/>
    </xf>
    <xf numFmtId="0" fontId="16" fillId="11" borderId="3" xfId="0" applyFont="1" applyFill="1" applyBorder="1" applyAlignment="1">
      <alignment horizontal="center" vertical="center" wrapText="1"/>
    </xf>
    <xf numFmtId="0" fontId="19" fillId="12" borderId="3" xfId="0" applyFont="1" applyFill="1" applyBorder="1" applyAlignment="1">
      <alignment horizontal="center" vertical="center" wrapText="1"/>
    </xf>
    <xf numFmtId="0" fontId="3" fillId="12" borderId="9" xfId="0" applyFont="1" applyFill="1" applyBorder="1" applyAlignment="1">
      <alignment horizontal="center" vertical="center" wrapText="1"/>
    </xf>
    <xf numFmtId="0" fontId="5" fillId="12" borderId="1" xfId="0" applyFont="1" applyFill="1" applyBorder="1" applyAlignment="1">
      <alignment horizontal="center" vertical="center" wrapText="1"/>
    </xf>
    <xf numFmtId="0" fontId="8" fillId="12" borderId="7" xfId="0" applyFont="1" applyFill="1" applyBorder="1" applyAlignment="1">
      <alignment horizontal="center" vertical="center" wrapText="1"/>
    </xf>
    <xf numFmtId="165" fontId="17" fillId="12" borderId="2" xfId="0" applyNumberFormat="1" applyFont="1" applyFill="1" applyBorder="1" applyAlignment="1">
      <alignment horizontal="right" vertical="center" wrapText="1"/>
    </xf>
    <xf numFmtId="3" fontId="19" fillId="12" borderId="4" xfId="0" applyNumberFormat="1" applyFont="1" applyFill="1" applyBorder="1" applyAlignment="1">
      <alignment vertical="center" wrapText="1"/>
    </xf>
    <xf numFmtId="9" fontId="8" fillId="12" borderId="2" xfId="0" applyNumberFormat="1" applyFont="1" applyFill="1" applyBorder="1" applyAlignment="1">
      <alignment horizontal="center" vertical="center"/>
    </xf>
    <xf numFmtId="0" fontId="6" fillId="12" borderId="3" xfId="0" applyFont="1" applyFill="1" applyBorder="1" applyAlignment="1">
      <alignment horizontal="center" vertical="center" wrapText="1"/>
    </xf>
    <xf numFmtId="168" fontId="4" fillId="12" borderId="2" xfId="0" applyNumberFormat="1" applyFont="1" applyFill="1" applyBorder="1" applyAlignment="1">
      <alignment horizontal="center" vertical="center"/>
    </xf>
    <xf numFmtId="3" fontId="32" fillId="12" borderId="9" xfId="0" applyNumberFormat="1" applyFont="1" applyFill="1" applyBorder="1" applyAlignment="1">
      <alignment horizontal="center" vertical="center"/>
    </xf>
    <xf numFmtId="165" fontId="17" fillId="12" borderId="1" xfId="0" applyNumberFormat="1" applyFont="1" applyFill="1" applyBorder="1" applyAlignment="1">
      <alignment vertical="center" wrapText="1"/>
    </xf>
    <xf numFmtId="167" fontId="22" fillId="12" borderId="4" xfId="0" applyNumberFormat="1" applyFont="1" applyFill="1" applyBorder="1" applyAlignment="1">
      <alignment vertical="center" wrapText="1"/>
    </xf>
    <xf numFmtId="169" fontId="17" fillId="12" borderId="8" xfId="0" applyNumberFormat="1" applyFont="1" applyFill="1" applyBorder="1" applyAlignment="1">
      <alignment horizontal="right" vertical="center"/>
    </xf>
    <xf numFmtId="0" fontId="17" fillId="12" borderId="9" xfId="0" applyFont="1" applyFill="1" applyBorder="1" applyAlignment="1">
      <alignment horizontal="center" vertical="center"/>
    </xf>
    <xf numFmtId="0" fontId="16" fillId="12" borderId="3" xfId="0" applyFont="1" applyFill="1" applyBorder="1" applyAlignment="1">
      <alignment horizontal="center" vertical="center" wrapText="1"/>
    </xf>
    <xf numFmtId="165" fontId="17" fillId="12" borderId="1" xfId="0" applyNumberFormat="1" applyFont="1" applyFill="1" applyBorder="1" applyAlignment="1">
      <alignment horizontal="right" vertical="center" wrapText="1"/>
    </xf>
    <xf numFmtId="0" fontId="16" fillId="13" borderId="51" xfId="0" applyFont="1" applyFill="1" applyBorder="1" applyAlignment="1">
      <alignment horizontal="center" vertical="center" wrapText="1"/>
    </xf>
    <xf numFmtId="0" fontId="3" fillId="13" borderId="52" xfId="0" applyFont="1" applyFill="1" applyBorder="1" applyAlignment="1">
      <alignment horizontal="center" vertical="center" wrapText="1"/>
    </xf>
    <xf numFmtId="0" fontId="5" fillId="13" borderId="62" xfId="0" applyFont="1" applyFill="1" applyBorder="1" applyAlignment="1">
      <alignment horizontal="center" vertical="center" wrapText="1"/>
    </xf>
    <xf numFmtId="0" fontId="8" fillId="13" borderId="49" xfId="0" applyFont="1" applyFill="1" applyBorder="1" applyAlignment="1">
      <alignment horizontal="center" vertical="center" wrapText="1"/>
    </xf>
    <xf numFmtId="165" fontId="17" fillId="13" borderId="50" xfId="0" applyNumberFormat="1" applyFont="1" applyFill="1" applyBorder="1" applyAlignment="1">
      <alignment horizontal="right" vertical="center" wrapText="1"/>
    </xf>
    <xf numFmtId="3" fontId="19" fillId="13" borderId="53" xfId="0" applyNumberFormat="1" applyFont="1" applyFill="1" applyBorder="1" applyAlignment="1">
      <alignment vertical="center" wrapText="1"/>
    </xf>
    <xf numFmtId="9" fontId="8" fillId="13" borderId="50" xfId="0" applyNumberFormat="1" applyFont="1" applyFill="1" applyBorder="1" applyAlignment="1">
      <alignment horizontal="center" vertical="center"/>
    </xf>
    <xf numFmtId="0" fontId="6" fillId="13" borderId="51" xfId="0" applyFont="1" applyFill="1" applyBorder="1" applyAlignment="1">
      <alignment horizontal="center" vertical="center" wrapText="1"/>
    </xf>
    <xf numFmtId="168" fontId="4" fillId="13" borderId="50" xfId="0" applyNumberFormat="1" applyFont="1" applyFill="1" applyBorder="1" applyAlignment="1">
      <alignment horizontal="center" vertical="center"/>
    </xf>
    <xf numFmtId="3" fontId="32" fillId="13" borderId="52" xfId="0" applyNumberFormat="1" applyFont="1" applyFill="1" applyBorder="1" applyAlignment="1">
      <alignment horizontal="center" vertical="center"/>
    </xf>
    <xf numFmtId="165" fontId="17" fillId="13" borderId="62" xfId="0" applyNumberFormat="1" applyFont="1" applyFill="1" applyBorder="1" applyAlignment="1">
      <alignment vertical="center" wrapText="1"/>
    </xf>
    <xf numFmtId="167" fontId="22" fillId="13" borderId="53" xfId="0" applyNumberFormat="1" applyFont="1" applyFill="1" applyBorder="1" applyAlignment="1">
      <alignment vertical="center" wrapText="1"/>
    </xf>
    <xf numFmtId="169" fontId="17" fillId="13" borderId="54" xfId="0" applyNumberFormat="1" applyFont="1" applyFill="1" applyBorder="1" applyAlignment="1">
      <alignment horizontal="right" vertical="center"/>
    </xf>
    <xf numFmtId="0" fontId="17" fillId="13" borderId="52" xfId="0" applyFont="1" applyFill="1" applyBorder="1" applyAlignment="1">
      <alignment horizontal="center" vertical="center"/>
    </xf>
    <xf numFmtId="0" fontId="5" fillId="13" borderId="3" xfId="0" applyFont="1" applyFill="1" applyBorder="1" applyAlignment="1">
      <alignment horizontal="center" vertical="center" wrapText="1"/>
    </xf>
    <xf numFmtId="0" fontId="3" fillId="13" borderId="9"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8" fillId="13" borderId="7" xfId="0" applyFont="1" applyFill="1" applyBorder="1" applyAlignment="1">
      <alignment horizontal="center" vertical="center" wrapText="1"/>
    </xf>
    <xf numFmtId="165" fontId="17" fillId="13" borderId="2" xfId="0" applyNumberFormat="1" applyFont="1" applyFill="1" applyBorder="1" applyAlignment="1">
      <alignment horizontal="right" vertical="center" wrapText="1"/>
    </xf>
    <xf numFmtId="3" fontId="19" fillId="13" borderId="4" xfId="0" applyNumberFormat="1" applyFont="1" applyFill="1" applyBorder="1" applyAlignment="1">
      <alignment vertical="center" wrapText="1"/>
    </xf>
    <xf numFmtId="9" fontId="8" fillId="13" borderId="2" xfId="0" applyNumberFormat="1" applyFont="1" applyFill="1" applyBorder="1" applyAlignment="1">
      <alignment horizontal="center" vertical="center"/>
    </xf>
    <xf numFmtId="164" fontId="6" fillId="13" borderId="3" xfId="0" applyNumberFormat="1" applyFont="1" applyFill="1" applyBorder="1" applyAlignment="1">
      <alignment horizontal="center" vertical="center" wrapText="1"/>
    </xf>
    <xf numFmtId="168" fontId="4" fillId="13" borderId="2" xfId="0" applyNumberFormat="1" applyFont="1" applyFill="1" applyBorder="1" applyAlignment="1">
      <alignment horizontal="center" vertical="center"/>
    </xf>
    <xf numFmtId="3" fontId="32" fillId="13" borderId="9" xfId="0" applyNumberFormat="1" applyFont="1" applyFill="1" applyBorder="1" applyAlignment="1">
      <alignment horizontal="center" vertical="center"/>
    </xf>
    <xf numFmtId="165" fontId="17" fillId="13" borderId="1" xfId="0" applyNumberFormat="1" applyFont="1" applyFill="1" applyBorder="1" applyAlignment="1">
      <alignment vertical="center" wrapText="1"/>
    </xf>
    <xf numFmtId="167" fontId="22" fillId="13" borderId="4" xfId="0" applyNumberFormat="1" applyFont="1" applyFill="1" applyBorder="1" applyAlignment="1">
      <alignment vertical="center" wrapText="1"/>
    </xf>
    <xf numFmtId="169" fontId="17" fillId="13" borderId="8" xfId="0" applyNumberFormat="1" applyFont="1" applyFill="1" applyBorder="1" applyAlignment="1">
      <alignment horizontal="right" vertical="center"/>
    </xf>
    <xf numFmtId="0" fontId="17" fillId="13" borderId="9" xfId="0" applyFont="1" applyFill="1" applyBorder="1" applyAlignment="1">
      <alignment horizontal="center" vertical="center"/>
    </xf>
    <xf numFmtId="0" fontId="6" fillId="13" borderId="3" xfId="0" applyFont="1" applyFill="1" applyBorder="1" applyAlignment="1">
      <alignment horizontal="center" vertical="center" wrapText="1"/>
    </xf>
    <xf numFmtId="0" fontId="16" fillId="13" borderId="3" xfId="0" applyFont="1" applyFill="1" applyBorder="1" applyAlignment="1">
      <alignment horizontal="center" vertical="center" wrapText="1"/>
    </xf>
    <xf numFmtId="0" fontId="19" fillId="14" borderId="3" xfId="0" applyFont="1" applyFill="1" applyBorder="1" applyAlignment="1">
      <alignment horizontal="center" vertical="center" wrapText="1"/>
    </xf>
    <xf numFmtId="0" fontId="3" fillId="14" borderId="9" xfId="0" applyFont="1" applyFill="1" applyBorder="1" applyAlignment="1">
      <alignment horizontal="center" vertical="center" wrapText="1"/>
    </xf>
    <xf numFmtId="0" fontId="5" fillId="14" borderId="1" xfId="0" applyFont="1" applyFill="1" applyBorder="1" applyAlignment="1">
      <alignment horizontal="center" vertical="center" wrapText="1"/>
    </xf>
    <xf numFmtId="0" fontId="8" fillId="14" borderId="7" xfId="0" applyFont="1" applyFill="1" applyBorder="1" applyAlignment="1">
      <alignment horizontal="center" vertical="center" wrapText="1"/>
    </xf>
    <xf numFmtId="165" fontId="17" fillId="14" borderId="2" xfId="0" applyNumberFormat="1" applyFont="1" applyFill="1" applyBorder="1" applyAlignment="1">
      <alignment horizontal="right" vertical="center" wrapText="1"/>
    </xf>
    <xf numFmtId="3" fontId="19" fillId="14" borderId="4" xfId="0" applyNumberFormat="1" applyFont="1" applyFill="1" applyBorder="1" applyAlignment="1">
      <alignment vertical="center" wrapText="1"/>
    </xf>
    <xf numFmtId="9" fontId="8" fillId="14" borderId="2" xfId="0" applyNumberFormat="1" applyFont="1" applyFill="1" applyBorder="1" applyAlignment="1">
      <alignment horizontal="center" vertical="center"/>
    </xf>
    <xf numFmtId="0" fontId="6" fillId="14" borderId="3" xfId="0" applyFont="1" applyFill="1" applyBorder="1" applyAlignment="1">
      <alignment horizontal="center" vertical="center" wrapText="1"/>
    </xf>
    <xf numFmtId="168" fontId="4" fillId="14" borderId="2" xfId="0" applyNumberFormat="1" applyFont="1" applyFill="1" applyBorder="1" applyAlignment="1">
      <alignment horizontal="center" vertical="center"/>
    </xf>
    <xf numFmtId="3" fontId="32" fillId="14" borderId="9" xfId="0" applyNumberFormat="1" applyFont="1" applyFill="1" applyBorder="1" applyAlignment="1">
      <alignment horizontal="center" vertical="center"/>
    </xf>
    <xf numFmtId="165" fontId="17" fillId="14" borderId="1" xfId="0" applyNumberFormat="1" applyFont="1" applyFill="1" applyBorder="1" applyAlignment="1">
      <alignment vertical="center" wrapText="1"/>
    </xf>
    <xf numFmtId="167" fontId="22" fillId="14" borderId="4" xfId="0" applyNumberFormat="1" applyFont="1" applyFill="1" applyBorder="1" applyAlignment="1">
      <alignment vertical="center" wrapText="1"/>
    </xf>
    <xf numFmtId="169" fontId="17" fillId="14" borderId="8" xfId="0" applyNumberFormat="1" applyFont="1" applyFill="1" applyBorder="1" applyAlignment="1">
      <alignment horizontal="right" vertical="center"/>
    </xf>
    <xf numFmtId="0" fontId="17" fillId="14" borderId="9" xfId="0" applyFont="1" applyFill="1" applyBorder="1" applyAlignment="1">
      <alignment horizontal="center" vertical="center"/>
    </xf>
    <xf numFmtId="0" fontId="16" fillId="14" borderId="3" xfId="0" applyFont="1" applyFill="1" applyBorder="1" applyAlignment="1">
      <alignment horizontal="center" vertical="center" wrapText="1"/>
    </xf>
    <xf numFmtId="0" fontId="5" fillId="14" borderId="3" xfId="0" applyFont="1" applyFill="1" applyBorder="1" applyAlignment="1">
      <alignment horizontal="center" vertical="center" wrapText="1"/>
    </xf>
    <xf numFmtId="0" fontId="19" fillId="15" borderId="3" xfId="0" applyFont="1" applyFill="1" applyBorder="1" applyAlignment="1">
      <alignment horizontal="center" vertical="center" wrapText="1"/>
    </xf>
    <xf numFmtId="0" fontId="3" fillId="15" borderId="9" xfId="0" applyFont="1" applyFill="1" applyBorder="1" applyAlignment="1">
      <alignment horizontal="center" vertical="center" wrapText="1"/>
    </xf>
    <xf numFmtId="0" fontId="5" fillId="15" borderId="1" xfId="0" applyFont="1" applyFill="1" applyBorder="1" applyAlignment="1">
      <alignment horizontal="center" vertical="center" wrapText="1"/>
    </xf>
    <xf numFmtId="0" fontId="8" fillId="15" borderId="7" xfId="0" applyFont="1" applyFill="1" applyBorder="1" applyAlignment="1">
      <alignment horizontal="center" vertical="center" wrapText="1"/>
    </xf>
    <xf numFmtId="165" fontId="17" fillId="15" borderId="2" xfId="0" applyNumberFormat="1" applyFont="1" applyFill="1" applyBorder="1" applyAlignment="1">
      <alignment horizontal="right" vertical="center" wrapText="1"/>
    </xf>
    <xf numFmtId="3" fontId="19" fillId="15" borderId="4" xfId="0" applyNumberFormat="1" applyFont="1" applyFill="1" applyBorder="1" applyAlignment="1">
      <alignment vertical="center" wrapText="1"/>
    </xf>
    <xf numFmtId="9" fontId="8" fillId="15" borderId="2" xfId="0" applyNumberFormat="1" applyFont="1" applyFill="1" applyBorder="1" applyAlignment="1">
      <alignment horizontal="center" vertical="center"/>
    </xf>
    <xf numFmtId="0" fontId="6" fillId="15" borderId="3" xfId="0" applyFont="1" applyFill="1" applyBorder="1" applyAlignment="1">
      <alignment horizontal="center" vertical="center" wrapText="1"/>
    </xf>
    <xf numFmtId="168" fontId="4" fillId="15" borderId="2" xfId="0" applyNumberFormat="1" applyFont="1" applyFill="1" applyBorder="1" applyAlignment="1">
      <alignment horizontal="center" vertical="center"/>
    </xf>
    <xf numFmtId="3" fontId="32" fillId="15" borderId="9" xfId="0" applyNumberFormat="1" applyFont="1" applyFill="1" applyBorder="1" applyAlignment="1">
      <alignment horizontal="center" vertical="center"/>
    </xf>
    <xf numFmtId="165" fontId="17" fillId="15" borderId="1" xfId="0" applyNumberFormat="1" applyFont="1" applyFill="1" applyBorder="1" applyAlignment="1">
      <alignment vertical="center" wrapText="1"/>
    </xf>
    <xf numFmtId="167" fontId="22" fillId="15" borderId="4" xfId="0" applyNumberFormat="1" applyFont="1" applyFill="1" applyBorder="1" applyAlignment="1">
      <alignment vertical="center" wrapText="1"/>
    </xf>
    <xf numFmtId="169" fontId="17" fillId="15" borderId="8" xfId="0" applyNumberFormat="1" applyFont="1" applyFill="1" applyBorder="1" applyAlignment="1">
      <alignment horizontal="right" vertical="center"/>
    </xf>
    <xf numFmtId="0" fontId="17" fillId="15" borderId="9" xfId="0" applyFont="1" applyFill="1" applyBorder="1" applyAlignment="1">
      <alignment horizontal="center" vertical="center"/>
    </xf>
    <xf numFmtId="0" fontId="16" fillId="15" borderId="3" xfId="0" applyFont="1" applyFill="1" applyBorder="1" applyAlignment="1">
      <alignment horizontal="center" vertical="center" wrapText="1"/>
    </xf>
    <xf numFmtId="0" fontId="16" fillId="16" borderId="3" xfId="0" applyFont="1" applyFill="1" applyBorder="1" applyAlignment="1">
      <alignment horizontal="center" vertical="center" wrapText="1"/>
    </xf>
    <xf numFmtId="0" fontId="3" fillId="16" borderId="9" xfId="0" applyFont="1" applyFill="1" applyBorder="1" applyAlignment="1">
      <alignment horizontal="center" vertical="center" wrapText="1"/>
    </xf>
    <xf numFmtId="0" fontId="5" fillId="16" borderId="1" xfId="0" applyFont="1" applyFill="1" applyBorder="1" applyAlignment="1">
      <alignment horizontal="center" vertical="center" wrapText="1"/>
    </xf>
    <xf numFmtId="0" fontId="8" fillId="16" borderId="7" xfId="0" applyFont="1" applyFill="1" applyBorder="1" applyAlignment="1">
      <alignment horizontal="center" vertical="center" wrapText="1"/>
    </xf>
    <xf numFmtId="165" fontId="17" fillId="16" borderId="2" xfId="0" applyNumberFormat="1" applyFont="1" applyFill="1" applyBorder="1" applyAlignment="1">
      <alignment horizontal="right" vertical="center" wrapText="1"/>
    </xf>
    <xf numFmtId="3" fontId="19" fillId="16" borderId="4" xfId="0" applyNumberFormat="1" applyFont="1" applyFill="1" applyBorder="1" applyAlignment="1">
      <alignment vertical="center" wrapText="1"/>
    </xf>
    <xf numFmtId="9" fontId="8" fillId="16" borderId="2" xfId="0" applyNumberFormat="1" applyFont="1" applyFill="1" applyBorder="1" applyAlignment="1">
      <alignment horizontal="center" vertical="center"/>
    </xf>
    <xf numFmtId="0" fontId="6" fillId="16" borderId="3" xfId="0" applyFont="1" applyFill="1" applyBorder="1" applyAlignment="1">
      <alignment horizontal="center" vertical="center" wrapText="1"/>
    </xf>
    <xf numFmtId="168" fontId="4" fillId="16" borderId="2" xfId="0" applyNumberFormat="1" applyFont="1" applyFill="1" applyBorder="1" applyAlignment="1">
      <alignment horizontal="center" vertical="center"/>
    </xf>
    <xf numFmtId="3" fontId="32" fillId="16" borderId="9" xfId="0" applyNumberFormat="1" applyFont="1" applyFill="1" applyBorder="1" applyAlignment="1">
      <alignment horizontal="center" vertical="center"/>
    </xf>
    <xf numFmtId="165" fontId="17" fillId="16" borderId="1" xfId="0" applyNumberFormat="1" applyFont="1" applyFill="1" applyBorder="1" applyAlignment="1">
      <alignment vertical="center" wrapText="1"/>
    </xf>
    <xf numFmtId="167" fontId="22" fillId="16" borderId="4" xfId="0" applyNumberFormat="1" applyFont="1" applyFill="1" applyBorder="1" applyAlignment="1">
      <alignment vertical="center" wrapText="1"/>
    </xf>
    <xf numFmtId="169" fontId="17" fillId="16" borderId="8" xfId="0" applyNumberFormat="1" applyFont="1" applyFill="1" applyBorder="1" applyAlignment="1">
      <alignment horizontal="right" vertical="center"/>
    </xf>
    <xf numFmtId="0" fontId="17" fillId="16" borderId="9" xfId="0" applyFont="1" applyFill="1" applyBorder="1" applyAlignment="1">
      <alignment horizontal="center" vertical="center"/>
    </xf>
    <xf numFmtId="0" fontId="5" fillId="16" borderId="3"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8" fillId="6" borderId="7" xfId="0" applyFont="1" applyFill="1" applyBorder="1" applyAlignment="1">
      <alignment horizontal="center" vertical="center" wrapText="1"/>
    </xf>
    <xf numFmtId="165" fontId="17" fillId="6" borderId="2" xfId="0" applyNumberFormat="1" applyFont="1" applyFill="1" applyBorder="1" applyAlignment="1">
      <alignment horizontal="right" vertical="center" wrapText="1"/>
    </xf>
    <xf numFmtId="3" fontId="19" fillId="6" borderId="4" xfId="0" applyNumberFormat="1" applyFont="1" applyFill="1" applyBorder="1" applyAlignment="1">
      <alignment vertical="center" wrapText="1"/>
    </xf>
    <xf numFmtId="9" fontId="8" fillId="6" borderId="2" xfId="0" applyNumberFormat="1" applyFont="1" applyFill="1" applyBorder="1" applyAlignment="1">
      <alignment horizontal="center" vertical="center"/>
    </xf>
    <xf numFmtId="0" fontId="6" fillId="6" borderId="3" xfId="0" applyFont="1" applyFill="1" applyBorder="1" applyAlignment="1">
      <alignment horizontal="center" vertical="center" wrapText="1"/>
    </xf>
    <xf numFmtId="168" fontId="4" fillId="6" borderId="2" xfId="0" applyNumberFormat="1" applyFont="1" applyFill="1" applyBorder="1" applyAlignment="1">
      <alignment horizontal="center" vertical="center"/>
    </xf>
    <xf numFmtId="3" fontId="32" fillId="6" borderId="9" xfId="0" applyNumberFormat="1" applyFont="1" applyFill="1" applyBorder="1" applyAlignment="1">
      <alignment horizontal="center" vertical="center"/>
    </xf>
    <xf numFmtId="165" fontId="17" fillId="6" borderId="1" xfId="0" applyNumberFormat="1" applyFont="1" applyFill="1" applyBorder="1" applyAlignment="1">
      <alignment vertical="center" wrapText="1"/>
    </xf>
    <xf numFmtId="167" fontId="22" fillId="6" borderId="4" xfId="0" applyNumberFormat="1" applyFont="1" applyFill="1" applyBorder="1" applyAlignment="1">
      <alignment vertical="center" wrapText="1"/>
    </xf>
    <xf numFmtId="169" fontId="17" fillId="6" borderId="8" xfId="0" applyNumberFormat="1" applyFont="1" applyFill="1" applyBorder="1" applyAlignment="1">
      <alignment horizontal="right" vertical="center"/>
    </xf>
    <xf numFmtId="0" fontId="17" fillId="6" borderId="9" xfId="0" applyFont="1" applyFill="1" applyBorder="1" applyAlignment="1">
      <alignment horizontal="center" vertical="center"/>
    </xf>
    <xf numFmtId="0" fontId="5" fillId="10" borderId="3" xfId="0" applyFont="1" applyFill="1" applyBorder="1" applyAlignment="1">
      <alignment horizontal="center" vertical="center" wrapText="1"/>
    </xf>
    <xf numFmtId="0" fontId="3" fillId="10" borderId="9"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8" fillId="10" borderId="7" xfId="0" applyFont="1" applyFill="1" applyBorder="1" applyAlignment="1">
      <alignment horizontal="center" vertical="center" wrapText="1"/>
    </xf>
    <xf numFmtId="165" fontId="17" fillId="10" borderId="2" xfId="0" applyNumberFormat="1" applyFont="1" applyFill="1" applyBorder="1" applyAlignment="1">
      <alignment horizontal="right" vertical="center" wrapText="1"/>
    </xf>
    <xf numFmtId="3" fontId="19" fillId="10" borderId="4" xfId="0" applyNumberFormat="1" applyFont="1" applyFill="1" applyBorder="1" applyAlignment="1">
      <alignment vertical="center" wrapText="1"/>
    </xf>
    <xf numFmtId="9" fontId="8" fillId="10" borderId="2" xfId="0" applyNumberFormat="1" applyFont="1" applyFill="1" applyBorder="1" applyAlignment="1">
      <alignment horizontal="center" vertical="center"/>
    </xf>
    <xf numFmtId="0" fontId="6" fillId="10" borderId="3" xfId="0" applyFont="1" applyFill="1" applyBorder="1" applyAlignment="1">
      <alignment horizontal="center" vertical="center" wrapText="1"/>
    </xf>
    <xf numFmtId="168" fontId="4" fillId="10" borderId="2" xfId="0" applyNumberFormat="1" applyFont="1" applyFill="1" applyBorder="1" applyAlignment="1">
      <alignment horizontal="center" vertical="center"/>
    </xf>
    <xf numFmtId="3" fontId="32" fillId="10" borderId="9" xfId="0" applyNumberFormat="1" applyFont="1" applyFill="1" applyBorder="1" applyAlignment="1">
      <alignment horizontal="center" vertical="center"/>
    </xf>
    <xf numFmtId="167" fontId="22" fillId="10" borderId="4" xfId="0" applyNumberFormat="1" applyFont="1" applyFill="1" applyBorder="1" applyAlignment="1">
      <alignment vertical="center" wrapText="1"/>
    </xf>
    <xf numFmtId="169" fontId="17" fillId="10" borderId="8" xfId="0" applyNumberFormat="1" applyFont="1" applyFill="1" applyBorder="1" applyAlignment="1">
      <alignment horizontal="right" vertical="center"/>
    </xf>
    <xf numFmtId="0" fontId="17" fillId="10" borderId="9" xfId="0" applyFont="1" applyFill="1" applyBorder="1" applyAlignment="1">
      <alignment horizontal="center" vertical="center"/>
    </xf>
    <xf numFmtId="165" fontId="17" fillId="10" borderId="1" xfId="0" applyNumberFormat="1" applyFont="1" applyFill="1" applyBorder="1" applyAlignment="1">
      <alignment vertical="center" wrapText="1"/>
    </xf>
    <xf numFmtId="0" fontId="5" fillId="17" borderId="3" xfId="0" applyFont="1" applyFill="1" applyBorder="1" applyAlignment="1">
      <alignment horizontal="center" vertical="center" wrapText="1"/>
    </xf>
    <xf numFmtId="0" fontId="3" fillId="17" borderId="9" xfId="0" applyFont="1" applyFill="1" applyBorder="1" applyAlignment="1">
      <alignment horizontal="center" vertical="center" wrapText="1"/>
    </xf>
    <xf numFmtId="0" fontId="5" fillId="17" borderId="1" xfId="0" applyFont="1" applyFill="1" applyBorder="1" applyAlignment="1">
      <alignment horizontal="center" vertical="center" wrapText="1"/>
    </xf>
    <xf numFmtId="0" fontId="8" fillId="17" borderId="7" xfId="0" applyFont="1" applyFill="1" applyBorder="1" applyAlignment="1">
      <alignment horizontal="center" vertical="center" wrapText="1"/>
    </xf>
    <xf numFmtId="165" fontId="17" fillId="17" borderId="2" xfId="0" applyNumberFormat="1" applyFont="1" applyFill="1" applyBorder="1" applyAlignment="1">
      <alignment horizontal="right" vertical="center" wrapText="1"/>
    </xf>
    <xf numFmtId="3" fontId="19" fillId="17" borderId="4" xfId="0" applyNumberFormat="1" applyFont="1" applyFill="1" applyBorder="1" applyAlignment="1">
      <alignment vertical="center" wrapText="1"/>
    </xf>
    <xf numFmtId="9" fontId="8" fillId="17" borderId="2" xfId="0" applyNumberFormat="1" applyFont="1" applyFill="1" applyBorder="1" applyAlignment="1">
      <alignment horizontal="center" vertical="center"/>
    </xf>
    <xf numFmtId="0" fontId="6" fillId="17" borderId="3" xfId="0" applyFont="1" applyFill="1" applyBorder="1" applyAlignment="1">
      <alignment horizontal="center" vertical="center" wrapText="1"/>
    </xf>
    <xf numFmtId="168" fontId="4" fillId="17" borderId="2" xfId="0" applyNumberFormat="1" applyFont="1" applyFill="1" applyBorder="1" applyAlignment="1">
      <alignment horizontal="center" vertical="center"/>
    </xf>
    <xf numFmtId="3" fontId="32" fillId="17" borderId="9" xfId="0" applyNumberFormat="1" applyFont="1" applyFill="1" applyBorder="1" applyAlignment="1">
      <alignment horizontal="center" vertical="center"/>
    </xf>
    <xf numFmtId="167" fontId="22" fillId="17" borderId="4" xfId="0" applyNumberFormat="1" applyFont="1" applyFill="1" applyBorder="1" applyAlignment="1">
      <alignment vertical="center" wrapText="1"/>
    </xf>
    <xf numFmtId="169" fontId="17" fillId="17" borderId="8" xfId="0" applyNumberFormat="1" applyFont="1" applyFill="1" applyBorder="1" applyAlignment="1">
      <alignment horizontal="right" vertical="center"/>
    </xf>
    <xf numFmtId="0" fontId="17" fillId="17" borderId="9" xfId="0" applyFont="1" applyFill="1" applyBorder="1" applyAlignment="1">
      <alignment horizontal="center" vertical="center"/>
    </xf>
    <xf numFmtId="0" fontId="5" fillId="19" borderId="3" xfId="0" applyFont="1" applyFill="1" applyBorder="1" applyAlignment="1">
      <alignment horizontal="center" vertical="center" wrapText="1"/>
    </xf>
    <xf numFmtId="0" fontId="14" fillId="19" borderId="9" xfId="0" applyFont="1" applyFill="1" applyBorder="1" applyAlignment="1">
      <alignment horizontal="center" vertical="center" wrapText="1"/>
    </xf>
    <xf numFmtId="0" fontId="15" fillId="19" borderId="1" xfId="0" applyFont="1" applyFill="1" applyBorder="1" applyAlignment="1">
      <alignment horizontal="center" vertical="center" wrapText="1"/>
    </xf>
    <xf numFmtId="0" fontId="8" fillId="19" borderId="7" xfId="0" applyFont="1" applyFill="1" applyBorder="1" applyAlignment="1">
      <alignment horizontal="center" vertical="center" wrapText="1"/>
    </xf>
    <xf numFmtId="165" fontId="17" fillId="19" borderId="2" xfId="0" applyNumberFormat="1" applyFont="1" applyFill="1" applyBorder="1" applyAlignment="1">
      <alignment horizontal="right" vertical="center" wrapText="1"/>
    </xf>
    <xf numFmtId="3" fontId="19" fillId="19" borderId="4" xfId="0" applyNumberFormat="1" applyFont="1" applyFill="1" applyBorder="1" applyAlignment="1">
      <alignment vertical="center" wrapText="1"/>
    </xf>
    <xf numFmtId="9" fontId="8" fillId="19" borderId="2" xfId="0" applyNumberFormat="1" applyFont="1" applyFill="1" applyBorder="1" applyAlignment="1">
      <alignment horizontal="center" vertical="center"/>
    </xf>
    <xf numFmtId="0" fontId="6" fillId="19" borderId="3" xfId="0" applyFont="1" applyFill="1" applyBorder="1" applyAlignment="1">
      <alignment horizontal="center" vertical="center" wrapText="1"/>
    </xf>
    <xf numFmtId="168" fontId="4" fillId="19" borderId="2" xfId="0" applyNumberFormat="1" applyFont="1" applyFill="1" applyBorder="1" applyAlignment="1">
      <alignment horizontal="center" vertical="center"/>
    </xf>
    <xf numFmtId="3" fontId="32" fillId="19" borderId="9" xfId="0" applyNumberFormat="1" applyFont="1" applyFill="1" applyBorder="1" applyAlignment="1">
      <alignment horizontal="center" vertical="center"/>
    </xf>
    <xf numFmtId="165" fontId="21" fillId="19" borderId="1" xfId="0" applyNumberFormat="1" applyFont="1" applyFill="1" applyBorder="1" applyAlignment="1">
      <alignment vertical="center" wrapText="1"/>
    </xf>
    <xf numFmtId="167" fontId="22" fillId="19" borderId="4" xfId="0" applyNumberFormat="1" applyFont="1" applyFill="1" applyBorder="1" applyAlignment="1">
      <alignment vertical="center" wrapText="1"/>
    </xf>
    <xf numFmtId="169" fontId="17" fillId="19" borderId="8" xfId="0" applyNumberFormat="1" applyFont="1" applyFill="1" applyBorder="1" applyAlignment="1">
      <alignment horizontal="right" vertical="center"/>
    </xf>
    <xf numFmtId="0" fontId="17" fillId="19" borderId="9" xfId="0" applyFont="1" applyFill="1" applyBorder="1" applyAlignment="1">
      <alignment horizontal="center" vertical="center"/>
    </xf>
    <xf numFmtId="0" fontId="5" fillId="20" borderId="3" xfId="0" applyFont="1" applyFill="1" applyBorder="1" applyAlignment="1">
      <alignment horizontal="center" vertical="center" wrapText="1"/>
    </xf>
    <xf numFmtId="0" fontId="14" fillId="20" borderId="9" xfId="0" applyFont="1" applyFill="1" applyBorder="1" applyAlignment="1">
      <alignment horizontal="center" vertical="center" wrapText="1"/>
    </xf>
    <xf numFmtId="0" fontId="15" fillId="20" borderId="1" xfId="0" applyFont="1" applyFill="1" applyBorder="1" applyAlignment="1">
      <alignment horizontal="center" vertical="center" wrapText="1"/>
    </xf>
    <xf numFmtId="0" fontId="8" fillId="20" borderId="7" xfId="0" applyFont="1" applyFill="1" applyBorder="1" applyAlignment="1">
      <alignment horizontal="center" vertical="center" wrapText="1"/>
    </xf>
    <xf numFmtId="165" fontId="17" fillId="20" borderId="2" xfId="0" applyNumberFormat="1" applyFont="1" applyFill="1" applyBorder="1" applyAlignment="1">
      <alignment horizontal="right" vertical="center" wrapText="1"/>
    </xf>
    <xf numFmtId="3" fontId="19" fillId="20" borderId="4" xfId="0" applyNumberFormat="1" applyFont="1" applyFill="1" applyBorder="1" applyAlignment="1">
      <alignment vertical="center" wrapText="1"/>
    </xf>
    <xf numFmtId="9" fontId="8" fillId="20" borderId="2" xfId="0" applyNumberFormat="1" applyFont="1" applyFill="1" applyBorder="1" applyAlignment="1">
      <alignment horizontal="center" vertical="center"/>
    </xf>
    <xf numFmtId="0" fontId="6" fillId="20" borderId="3" xfId="0" applyFont="1" applyFill="1" applyBorder="1" applyAlignment="1">
      <alignment horizontal="center" vertical="center" wrapText="1"/>
    </xf>
    <xf numFmtId="168" fontId="4" fillId="20" borderId="2" xfId="0" applyNumberFormat="1" applyFont="1" applyFill="1" applyBorder="1" applyAlignment="1">
      <alignment horizontal="center" vertical="center"/>
    </xf>
    <xf numFmtId="3" fontId="32" fillId="20" borderId="9" xfId="0" applyNumberFormat="1" applyFont="1" applyFill="1" applyBorder="1" applyAlignment="1">
      <alignment horizontal="center" vertical="center"/>
    </xf>
    <xf numFmtId="165" fontId="21" fillId="20" borderId="1" xfId="0" applyNumberFormat="1" applyFont="1" applyFill="1" applyBorder="1" applyAlignment="1">
      <alignment vertical="center" wrapText="1"/>
    </xf>
    <xf numFmtId="167" fontId="22" fillId="20" borderId="4" xfId="0" applyNumberFormat="1" applyFont="1" applyFill="1" applyBorder="1" applyAlignment="1">
      <alignment vertical="center" wrapText="1"/>
    </xf>
    <xf numFmtId="169" fontId="17" fillId="20" borderId="8" xfId="0" applyNumberFormat="1" applyFont="1" applyFill="1" applyBorder="1" applyAlignment="1">
      <alignment horizontal="right" vertical="center"/>
    </xf>
    <xf numFmtId="0" fontId="17" fillId="20" borderId="9" xfId="0" applyFont="1" applyFill="1" applyBorder="1" applyAlignment="1">
      <alignment horizontal="center" vertical="center"/>
    </xf>
    <xf numFmtId="0" fontId="5" fillId="21" borderId="3" xfId="0" applyFont="1" applyFill="1" applyBorder="1" applyAlignment="1">
      <alignment horizontal="center" vertical="center" wrapText="1"/>
    </xf>
    <xf numFmtId="0" fontId="3" fillId="21" borderId="9" xfId="0" applyFont="1" applyFill="1" applyBorder="1" applyAlignment="1">
      <alignment horizontal="center" vertical="center" wrapText="1"/>
    </xf>
    <xf numFmtId="0" fontId="5" fillId="21" borderId="1" xfId="0" applyFont="1" applyFill="1" applyBorder="1" applyAlignment="1">
      <alignment horizontal="center" vertical="center" wrapText="1"/>
    </xf>
    <xf numFmtId="0" fontId="8" fillId="21" borderId="7" xfId="0" applyFont="1" applyFill="1" applyBorder="1" applyAlignment="1">
      <alignment horizontal="center" vertical="center" wrapText="1"/>
    </xf>
    <xf numFmtId="165" fontId="29" fillId="21" borderId="2" xfId="0" applyNumberFormat="1" applyFont="1" applyFill="1" applyBorder="1" applyAlignment="1">
      <alignment horizontal="right" vertical="center" wrapText="1"/>
    </xf>
    <xf numFmtId="0" fontId="19" fillId="21" borderId="4" xfId="0" applyFont="1" applyFill="1" applyBorder="1" applyAlignment="1">
      <alignment vertical="center" wrapText="1"/>
    </xf>
    <xf numFmtId="9" fontId="8" fillId="21" borderId="2" xfId="0" applyNumberFormat="1" applyFont="1" applyFill="1" applyBorder="1" applyAlignment="1">
      <alignment horizontal="center" vertical="center"/>
    </xf>
    <xf numFmtId="0" fontId="6" fillId="21" borderId="3" xfId="0" applyFont="1" applyFill="1" applyBorder="1" applyAlignment="1">
      <alignment horizontal="center" vertical="center" wrapText="1"/>
    </xf>
    <xf numFmtId="168" fontId="4" fillId="21" borderId="2" xfId="0" applyNumberFormat="1" applyFont="1" applyFill="1" applyBorder="1" applyAlignment="1">
      <alignment horizontal="center" vertical="center"/>
    </xf>
    <xf numFmtId="3" fontId="32" fillId="21" borderId="9" xfId="0" applyNumberFormat="1" applyFont="1" applyFill="1" applyBorder="1" applyAlignment="1">
      <alignment horizontal="center" vertical="center"/>
    </xf>
    <xf numFmtId="165" fontId="21" fillId="21" borderId="1" xfId="0" applyNumberFormat="1" applyFont="1" applyFill="1" applyBorder="1" applyAlignment="1">
      <alignment vertical="center" wrapText="1"/>
    </xf>
    <xf numFmtId="167" fontId="22" fillId="21" borderId="4" xfId="0" applyNumberFormat="1" applyFont="1" applyFill="1" applyBorder="1" applyAlignment="1">
      <alignment vertical="center" wrapText="1"/>
    </xf>
    <xf numFmtId="169" fontId="17" fillId="21" borderId="8" xfId="0" applyNumberFormat="1" applyFont="1" applyFill="1" applyBorder="1" applyAlignment="1">
      <alignment horizontal="right" vertical="center"/>
    </xf>
    <xf numFmtId="0" fontId="17" fillId="21" borderId="9" xfId="0" applyFont="1" applyFill="1" applyBorder="1" applyAlignment="1">
      <alignment horizontal="center" vertical="center"/>
    </xf>
    <xf numFmtId="0" fontId="5" fillId="22" borderId="3" xfId="0" applyFont="1" applyFill="1" applyBorder="1" applyAlignment="1">
      <alignment horizontal="center" vertical="center" wrapText="1"/>
    </xf>
    <xf numFmtId="0" fontId="3" fillId="22" borderId="9" xfId="0" applyFont="1" applyFill="1" applyBorder="1" applyAlignment="1">
      <alignment horizontal="center" vertical="center" wrapText="1"/>
    </xf>
    <xf numFmtId="0" fontId="5" fillId="22" borderId="1" xfId="0" applyFont="1" applyFill="1" applyBorder="1" applyAlignment="1">
      <alignment horizontal="center" vertical="center" wrapText="1"/>
    </xf>
    <xf numFmtId="0" fontId="8" fillId="22" borderId="7" xfId="0" applyFont="1" applyFill="1" applyBorder="1" applyAlignment="1">
      <alignment horizontal="center" vertical="center" wrapText="1"/>
    </xf>
    <xf numFmtId="165" fontId="17" fillId="22" borderId="2" xfId="0" applyNumberFormat="1" applyFont="1" applyFill="1" applyBorder="1" applyAlignment="1">
      <alignment horizontal="right" vertical="center" wrapText="1"/>
    </xf>
    <xf numFmtId="3" fontId="19" fillId="22" borderId="4" xfId="0" applyNumberFormat="1" applyFont="1" applyFill="1" applyBorder="1" applyAlignment="1">
      <alignment vertical="center" wrapText="1"/>
    </xf>
    <xf numFmtId="9" fontId="8" fillId="22" borderId="2" xfId="0" applyNumberFormat="1" applyFont="1" applyFill="1" applyBorder="1" applyAlignment="1">
      <alignment horizontal="center" vertical="center"/>
    </xf>
    <xf numFmtId="3" fontId="6" fillId="22" borderId="3" xfId="0" applyNumberFormat="1" applyFont="1" applyFill="1" applyBorder="1" applyAlignment="1">
      <alignment horizontal="center" vertical="center" wrapText="1"/>
    </xf>
    <xf numFmtId="168" fontId="4" fillId="22" borderId="2" xfId="0" applyNumberFormat="1" applyFont="1" applyFill="1" applyBorder="1" applyAlignment="1">
      <alignment horizontal="center" vertical="center"/>
    </xf>
    <xf numFmtId="3" fontId="32" fillId="22" borderId="9" xfId="0" applyNumberFormat="1" applyFont="1" applyFill="1" applyBorder="1" applyAlignment="1">
      <alignment horizontal="center" vertical="center"/>
    </xf>
    <xf numFmtId="165" fontId="17" fillId="22" borderId="1" xfId="0" applyNumberFormat="1" applyFont="1" applyFill="1" applyBorder="1" applyAlignment="1">
      <alignment vertical="center" wrapText="1"/>
    </xf>
    <xf numFmtId="167" fontId="22" fillId="22" borderId="4" xfId="0" applyNumberFormat="1" applyFont="1" applyFill="1" applyBorder="1" applyAlignment="1">
      <alignment vertical="center" wrapText="1"/>
    </xf>
    <xf numFmtId="169" fontId="17" fillId="22" borderId="8" xfId="0" applyNumberFormat="1" applyFont="1" applyFill="1" applyBorder="1" applyAlignment="1">
      <alignment horizontal="right" vertical="center"/>
    </xf>
    <xf numFmtId="0" fontId="17" fillId="22" borderId="9" xfId="0" applyFont="1" applyFill="1" applyBorder="1" applyAlignment="1">
      <alignment horizontal="center" vertical="center"/>
    </xf>
    <xf numFmtId="0" fontId="5" fillId="23" borderId="3" xfId="0" applyFont="1" applyFill="1" applyBorder="1" applyAlignment="1">
      <alignment horizontal="center" vertical="center" wrapText="1"/>
    </xf>
    <xf numFmtId="0" fontId="3" fillId="23" borderId="9" xfId="0" applyFont="1" applyFill="1" applyBorder="1" applyAlignment="1">
      <alignment horizontal="center" vertical="center" wrapText="1"/>
    </xf>
    <xf numFmtId="0" fontId="5" fillId="23" borderId="1" xfId="0" applyFont="1" applyFill="1" applyBorder="1" applyAlignment="1">
      <alignment horizontal="center" vertical="center" wrapText="1"/>
    </xf>
    <xf numFmtId="0" fontId="8" fillId="23" borderId="7" xfId="0" applyFont="1" applyFill="1" applyBorder="1" applyAlignment="1">
      <alignment horizontal="center" vertical="center" wrapText="1"/>
    </xf>
    <xf numFmtId="165" fontId="17" fillId="23" borderId="50" xfId="0" applyNumberFormat="1" applyFont="1" applyFill="1" applyBorder="1" applyAlignment="1">
      <alignment horizontal="right" vertical="center" wrapText="1"/>
    </xf>
    <xf numFmtId="3" fontId="19" fillId="23" borderId="4" xfId="0" applyNumberFormat="1" applyFont="1" applyFill="1" applyBorder="1" applyAlignment="1">
      <alignment vertical="center" wrapText="1"/>
    </xf>
    <xf numFmtId="9" fontId="8" fillId="23" borderId="2" xfId="0" applyNumberFormat="1" applyFont="1" applyFill="1" applyBorder="1" applyAlignment="1">
      <alignment horizontal="center" vertical="center"/>
    </xf>
    <xf numFmtId="3" fontId="6" fillId="23" borderId="51" xfId="0" applyNumberFormat="1" applyFont="1" applyFill="1" applyBorder="1" applyAlignment="1">
      <alignment horizontal="center" vertical="center" wrapText="1"/>
    </xf>
    <xf numFmtId="168" fontId="4" fillId="23" borderId="2" xfId="0" applyNumberFormat="1" applyFont="1" applyFill="1" applyBorder="1" applyAlignment="1">
      <alignment horizontal="center" vertical="center"/>
    </xf>
    <xf numFmtId="3" fontId="32" fillId="23" borderId="9" xfId="0" applyNumberFormat="1" applyFont="1" applyFill="1" applyBorder="1" applyAlignment="1">
      <alignment horizontal="center" vertical="center"/>
    </xf>
    <xf numFmtId="165" fontId="17" fillId="23" borderId="1" xfId="0" applyNumberFormat="1" applyFont="1" applyFill="1" applyBorder="1" applyAlignment="1">
      <alignment vertical="center" wrapText="1"/>
    </xf>
    <xf numFmtId="167" fontId="22" fillId="23" borderId="4" xfId="0" applyNumberFormat="1" applyFont="1" applyFill="1" applyBorder="1" applyAlignment="1">
      <alignment vertical="center" wrapText="1"/>
    </xf>
    <xf numFmtId="169" fontId="17" fillId="23" borderId="8" xfId="0" applyNumberFormat="1" applyFont="1" applyFill="1" applyBorder="1" applyAlignment="1">
      <alignment horizontal="right" vertical="center"/>
    </xf>
    <xf numFmtId="0" fontId="17" fillId="23" borderId="9" xfId="0" applyFont="1" applyFill="1" applyBorder="1" applyAlignment="1">
      <alignment horizontal="center" vertical="center"/>
    </xf>
    <xf numFmtId="0" fontId="5" fillId="24" borderId="51" xfId="0" applyFont="1" applyFill="1" applyBorder="1" applyAlignment="1">
      <alignment horizontal="center" vertical="center" wrapText="1"/>
    </xf>
    <xf numFmtId="0" fontId="3" fillId="24" borderId="52" xfId="0" applyFont="1" applyFill="1" applyBorder="1" applyAlignment="1">
      <alignment horizontal="center" vertical="center" wrapText="1"/>
    </xf>
    <xf numFmtId="0" fontId="5" fillId="24" borderId="62" xfId="0" applyFont="1" applyFill="1" applyBorder="1" applyAlignment="1">
      <alignment horizontal="center" vertical="center" wrapText="1"/>
    </xf>
    <xf numFmtId="0" fontId="8" fillId="24" borderId="49" xfId="0" applyFont="1" applyFill="1" applyBorder="1" applyAlignment="1">
      <alignment horizontal="center" vertical="center" wrapText="1"/>
    </xf>
    <xf numFmtId="165" fontId="17" fillId="24" borderId="50" xfId="0" applyNumberFormat="1" applyFont="1" applyFill="1" applyBorder="1" applyAlignment="1">
      <alignment horizontal="right" vertical="center" wrapText="1"/>
    </xf>
    <xf numFmtId="3" fontId="19" fillId="24" borderId="53" xfId="0" applyNumberFormat="1" applyFont="1" applyFill="1" applyBorder="1" applyAlignment="1">
      <alignment vertical="center" wrapText="1"/>
    </xf>
    <xf numFmtId="9" fontId="8" fillId="24" borderId="50" xfId="0" applyNumberFormat="1" applyFont="1" applyFill="1" applyBorder="1" applyAlignment="1">
      <alignment horizontal="center" vertical="center"/>
    </xf>
    <xf numFmtId="3" fontId="6" fillId="24" borderId="51" xfId="0" applyNumberFormat="1" applyFont="1" applyFill="1" applyBorder="1" applyAlignment="1">
      <alignment horizontal="center" vertical="center" wrapText="1"/>
    </xf>
    <xf numFmtId="168" fontId="4" fillId="24" borderId="50" xfId="0" applyNumberFormat="1" applyFont="1" applyFill="1" applyBorder="1" applyAlignment="1">
      <alignment horizontal="center" vertical="center"/>
    </xf>
    <xf numFmtId="3" fontId="32" fillId="24" borderId="52" xfId="0" applyNumberFormat="1" applyFont="1" applyFill="1" applyBorder="1" applyAlignment="1">
      <alignment horizontal="center" vertical="center"/>
    </xf>
    <xf numFmtId="165" fontId="17" fillId="24" borderId="62" xfId="0" applyNumberFormat="1" applyFont="1" applyFill="1" applyBorder="1" applyAlignment="1">
      <alignment vertical="center" wrapText="1"/>
    </xf>
    <xf numFmtId="167" fontId="22" fillId="24" borderId="53" xfId="0" applyNumberFormat="1" applyFont="1" applyFill="1" applyBorder="1" applyAlignment="1">
      <alignment vertical="center" wrapText="1"/>
    </xf>
    <xf numFmtId="169" fontId="17" fillId="24" borderId="54" xfId="0" applyNumberFormat="1" applyFont="1" applyFill="1" applyBorder="1" applyAlignment="1">
      <alignment horizontal="right" vertical="center"/>
    </xf>
    <xf numFmtId="0" fontId="17" fillId="24" borderId="52" xfId="0" applyFont="1" applyFill="1" applyBorder="1" applyAlignment="1">
      <alignment horizontal="center" vertical="center"/>
    </xf>
    <xf numFmtId="0" fontId="5" fillId="25" borderId="3" xfId="0" applyFont="1" applyFill="1" applyBorder="1" applyAlignment="1">
      <alignment horizontal="center" vertical="center" wrapText="1"/>
    </xf>
    <xf numFmtId="0" fontId="3" fillId="25" borderId="9" xfId="0" applyFont="1" applyFill="1" applyBorder="1" applyAlignment="1">
      <alignment horizontal="center" vertical="center" wrapText="1"/>
    </xf>
    <xf numFmtId="0" fontId="5" fillId="25" borderId="1" xfId="0" applyFont="1" applyFill="1" applyBorder="1" applyAlignment="1">
      <alignment horizontal="center" vertical="center" wrapText="1"/>
    </xf>
    <xf numFmtId="0" fontId="8" fillId="25" borderId="7" xfId="0" applyFont="1" applyFill="1" applyBorder="1" applyAlignment="1">
      <alignment horizontal="center" vertical="center" wrapText="1"/>
    </xf>
    <xf numFmtId="165" fontId="17" fillId="25" borderId="2" xfId="0" applyNumberFormat="1" applyFont="1" applyFill="1" applyBorder="1" applyAlignment="1">
      <alignment horizontal="right" vertical="center" wrapText="1"/>
    </xf>
    <xf numFmtId="3" fontId="19" fillId="25" borderId="4" xfId="0" applyNumberFormat="1" applyFont="1" applyFill="1" applyBorder="1" applyAlignment="1">
      <alignment vertical="center" wrapText="1"/>
    </xf>
    <xf numFmtId="9" fontId="8" fillId="25" borderId="2" xfId="0" applyNumberFormat="1" applyFont="1" applyFill="1" applyBorder="1" applyAlignment="1">
      <alignment horizontal="center" vertical="center"/>
    </xf>
    <xf numFmtId="0" fontId="6" fillId="25" borderId="3" xfId="0" applyFont="1" applyFill="1" applyBorder="1" applyAlignment="1">
      <alignment horizontal="center" vertical="center" wrapText="1"/>
    </xf>
    <xf numFmtId="168" fontId="4" fillId="25" borderId="2" xfId="0" applyNumberFormat="1" applyFont="1" applyFill="1" applyBorder="1" applyAlignment="1">
      <alignment horizontal="center" vertical="center"/>
    </xf>
    <xf numFmtId="3" fontId="32" fillId="25" borderId="9" xfId="0" applyNumberFormat="1" applyFont="1" applyFill="1" applyBorder="1" applyAlignment="1">
      <alignment horizontal="center" vertical="center"/>
    </xf>
    <xf numFmtId="165" fontId="17" fillId="25" borderId="1" xfId="0" applyNumberFormat="1" applyFont="1" applyFill="1" applyBorder="1" applyAlignment="1">
      <alignment horizontal="right" vertical="center" wrapText="1"/>
    </xf>
    <xf numFmtId="167" fontId="22" fillId="25" borderId="4" xfId="0" applyNumberFormat="1" applyFont="1" applyFill="1" applyBorder="1" applyAlignment="1">
      <alignment vertical="center" wrapText="1"/>
    </xf>
    <xf numFmtId="169" fontId="17" fillId="25" borderId="8" xfId="0" applyNumberFormat="1" applyFont="1" applyFill="1" applyBorder="1" applyAlignment="1">
      <alignment horizontal="right" vertical="center"/>
    </xf>
    <xf numFmtId="0" fontId="17" fillId="25" borderId="9" xfId="0" applyFont="1" applyFill="1" applyBorder="1" applyAlignment="1">
      <alignment horizontal="center" vertical="center"/>
    </xf>
    <xf numFmtId="0" fontId="13" fillId="18" borderId="30" xfId="0" applyFont="1" applyFill="1" applyBorder="1" applyAlignment="1">
      <alignment horizontal="center" vertical="center" wrapText="1"/>
    </xf>
    <xf numFmtId="0" fontId="13" fillId="18" borderId="31" xfId="0" applyFont="1" applyFill="1" applyBorder="1" applyAlignment="1">
      <alignment horizontal="center" vertical="center" wrapText="1"/>
    </xf>
    <xf numFmtId="0" fontId="13" fillId="18" borderId="68" xfId="0" applyFont="1" applyFill="1" applyBorder="1" applyAlignment="1">
      <alignment horizontal="center" vertical="center" wrapText="1"/>
    </xf>
    <xf numFmtId="0" fontId="27" fillId="18" borderId="31" xfId="0" applyFont="1" applyFill="1" applyBorder="1" applyAlignment="1">
      <alignment horizontal="center" vertical="center" wrapText="1"/>
    </xf>
    <xf numFmtId="0" fontId="0" fillId="18" borderId="31" xfId="0" applyFill="1" applyBorder="1"/>
    <xf numFmtId="0" fontId="0" fillId="18" borderId="32" xfId="0" applyFill="1" applyBorder="1"/>
    <xf numFmtId="0" fontId="27" fillId="18" borderId="24" xfId="0" applyFont="1" applyFill="1" applyBorder="1" applyAlignment="1">
      <alignment horizontal="center" vertical="center" wrapText="1"/>
    </xf>
    <xf numFmtId="0" fontId="27" fillId="18" borderId="26" xfId="0" applyFont="1" applyFill="1" applyBorder="1" applyAlignment="1">
      <alignment horizontal="center" vertical="center" wrapText="1"/>
    </xf>
    <xf numFmtId="0" fontId="13" fillId="18" borderId="16" xfId="0" applyFont="1" applyFill="1" applyBorder="1" applyAlignment="1">
      <alignment horizontal="center" vertical="center" wrapText="1"/>
    </xf>
    <xf numFmtId="0" fontId="13" fillId="18" borderId="17" xfId="0" applyFont="1" applyFill="1" applyBorder="1" applyAlignment="1">
      <alignment horizontal="center" vertical="center" wrapText="1"/>
    </xf>
    <xf numFmtId="0" fontId="13" fillId="18" borderId="70" xfId="0" applyFont="1" applyFill="1" applyBorder="1" applyAlignment="1">
      <alignment horizontal="center" vertical="center" wrapText="1"/>
    </xf>
    <xf numFmtId="165" fontId="19" fillId="18" borderId="17" xfId="0" applyNumberFormat="1" applyFont="1" applyFill="1" applyBorder="1" applyAlignment="1">
      <alignment horizontal="center" vertical="center" wrapText="1"/>
    </xf>
    <xf numFmtId="0" fontId="0" fillId="18" borderId="17" xfId="0" applyFill="1" applyBorder="1"/>
    <xf numFmtId="0" fontId="0" fillId="18" borderId="18" xfId="0" applyFill="1" applyBorder="1"/>
    <xf numFmtId="165" fontId="19" fillId="18" borderId="16" xfId="0" applyNumberFormat="1" applyFont="1" applyFill="1" applyBorder="1" applyAlignment="1">
      <alignment horizontal="center" vertical="center" wrapText="1"/>
    </xf>
    <xf numFmtId="165" fontId="19" fillId="18" borderId="18" xfId="0" applyNumberFormat="1" applyFont="1" applyFill="1" applyBorder="1" applyAlignment="1">
      <alignment horizontal="center" vertical="center" wrapText="1"/>
    </xf>
    <xf numFmtId="0" fontId="27" fillId="18" borderId="5" xfId="0" applyFont="1" applyFill="1" applyBorder="1" applyAlignment="1">
      <alignment horizontal="center" vertical="center" wrapText="1"/>
    </xf>
    <xf numFmtId="0" fontId="27" fillId="18" borderId="6" xfId="0" applyFont="1" applyFill="1" applyBorder="1" applyAlignment="1">
      <alignment horizontal="center" vertical="center" wrapText="1"/>
    </xf>
  </cellXfs>
  <cellStyles count="6">
    <cellStyle name="Normal" xfId="0" builtinId="0"/>
    <cellStyle name="Normal 2" xfId="1"/>
    <cellStyle name="Normal 3" xfId="2"/>
    <cellStyle name="Normal 4" xfId="3"/>
    <cellStyle name="Normal 5" xfId="4"/>
    <cellStyle name="Normal 6" xfId="5"/>
  </cellStyles>
  <dxfs count="0"/>
  <tableStyles count="0" defaultTableStyle="TableStyleMedium9" defaultPivotStyle="PivotStyleLight16"/>
  <colors>
    <mruColors>
      <color rgb="FF4FFF9F"/>
      <color rgb="FF75FFB3"/>
      <color rgb="FF97FFC6"/>
      <color rgb="FFB3FFD5"/>
      <color rgb="FFAFCCEB"/>
      <color rgb="FFD7E5F5"/>
      <color rgb="FFCFCFCF"/>
      <color rgb="FFFFFF85"/>
      <color rgb="FFFFFF37"/>
      <color rgb="FFFFFF53"/>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368300</xdr:colOff>
      <xdr:row>23</xdr:row>
      <xdr:rowOff>228600</xdr:rowOff>
    </xdr:from>
    <xdr:to>
      <xdr:col>8</xdr:col>
      <xdr:colOff>1063625</xdr:colOff>
      <xdr:row>23</xdr:row>
      <xdr:rowOff>228600</xdr:rowOff>
    </xdr:to>
    <xdr:sp macro="" textlink="">
      <xdr:nvSpPr>
        <xdr:cNvPr id="18" name="Line 49"/>
        <xdr:cNvSpPr>
          <a:spLocks noChangeShapeType="1"/>
        </xdr:cNvSpPr>
      </xdr:nvSpPr>
      <xdr:spPr bwMode="auto">
        <a:xfrm>
          <a:off x="9486900" y="117221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368300</xdr:colOff>
      <xdr:row>51</xdr:row>
      <xdr:rowOff>215900</xdr:rowOff>
    </xdr:from>
    <xdr:to>
      <xdr:col>8</xdr:col>
      <xdr:colOff>1063625</xdr:colOff>
      <xdr:row>51</xdr:row>
      <xdr:rowOff>215900</xdr:rowOff>
    </xdr:to>
    <xdr:sp macro="" textlink="">
      <xdr:nvSpPr>
        <xdr:cNvPr id="23" name="Line 49"/>
        <xdr:cNvSpPr>
          <a:spLocks noChangeShapeType="1"/>
        </xdr:cNvSpPr>
      </xdr:nvSpPr>
      <xdr:spPr bwMode="auto">
        <a:xfrm>
          <a:off x="9131300" y="140970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279400</xdr:colOff>
      <xdr:row>47</xdr:row>
      <xdr:rowOff>215900</xdr:rowOff>
    </xdr:from>
    <xdr:to>
      <xdr:col>8</xdr:col>
      <xdr:colOff>974725</xdr:colOff>
      <xdr:row>47</xdr:row>
      <xdr:rowOff>215900</xdr:rowOff>
    </xdr:to>
    <xdr:sp macro="" textlink="">
      <xdr:nvSpPr>
        <xdr:cNvPr id="25" name="Line 49"/>
        <xdr:cNvSpPr>
          <a:spLocks noChangeShapeType="1"/>
        </xdr:cNvSpPr>
      </xdr:nvSpPr>
      <xdr:spPr bwMode="auto">
        <a:xfrm>
          <a:off x="7670800" y="8331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241300</xdr:colOff>
      <xdr:row>39</xdr:row>
      <xdr:rowOff>228600</xdr:rowOff>
    </xdr:from>
    <xdr:to>
      <xdr:col>8</xdr:col>
      <xdr:colOff>936625</xdr:colOff>
      <xdr:row>39</xdr:row>
      <xdr:rowOff>228600</xdr:rowOff>
    </xdr:to>
    <xdr:sp macro="" textlink="">
      <xdr:nvSpPr>
        <xdr:cNvPr id="26" name="Line 49"/>
        <xdr:cNvSpPr>
          <a:spLocks noChangeShapeType="1"/>
        </xdr:cNvSpPr>
      </xdr:nvSpPr>
      <xdr:spPr bwMode="auto">
        <a:xfrm>
          <a:off x="7632700" y="7899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241300</xdr:colOff>
      <xdr:row>34</xdr:row>
      <xdr:rowOff>215900</xdr:rowOff>
    </xdr:from>
    <xdr:to>
      <xdr:col>8</xdr:col>
      <xdr:colOff>936625</xdr:colOff>
      <xdr:row>34</xdr:row>
      <xdr:rowOff>215900</xdr:rowOff>
    </xdr:to>
    <xdr:sp macro="" textlink="">
      <xdr:nvSpPr>
        <xdr:cNvPr id="28" name="Line 49"/>
        <xdr:cNvSpPr>
          <a:spLocks noChangeShapeType="1"/>
        </xdr:cNvSpPr>
      </xdr:nvSpPr>
      <xdr:spPr bwMode="auto">
        <a:xfrm>
          <a:off x="7632700" y="6997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444500</xdr:colOff>
      <xdr:row>33</xdr:row>
      <xdr:rowOff>215900</xdr:rowOff>
    </xdr:from>
    <xdr:to>
      <xdr:col>8</xdr:col>
      <xdr:colOff>1139825</xdr:colOff>
      <xdr:row>33</xdr:row>
      <xdr:rowOff>215900</xdr:rowOff>
    </xdr:to>
    <xdr:sp macro="" textlink="">
      <xdr:nvSpPr>
        <xdr:cNvPr id="29" name="Line 49"/>
        <xdr:cNvSpPr>
          <a:spLocks noChangeShapeType="1"/>
        </xdr:cNvSpPr>
      </xdr:nvSpPr>
      <xdr:spPr bwMode="auto">
        <a:xfrm>
          <a:off x="9169400" y="17030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304800</xdr:colOff>
      <xdr:row>24</xdr:row>
      <xdr:rowOff>241300</xdr:rowOff>
    </xdr:from>
    <xdr:to>
      <xdr:col>8</xdr:col>
      <xdr:colOff>1000125</xdr:colOff>
      <xdr:row>24</xdr:row>
      <xdr:rowOff>241300</xdr:rowOff>
    </xdr:to>
    <xdr:sp macro="" textlink="">
      <xdr:nvSpPr>
        <xdr:cNvPr id="31" name="Line 49"/>
        <xdr:cNvSpPr>
          <a:spLocks noChangeShapeType="1"/>
        </xdr:cNvSpPr>
      </xdr:nvSpPr>
      <xdr:spPr bwMode="auto">
        <a:xfrm>
          <a:off x="9067800" y="121666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203200</xdr:colOff>
      <xdr:row>31</xdr:row>
      <xdr:rowOff>215900</xdr:rowOff>
    </xdr:from>
    <xdr:to>
      <xdr:col>8</xdr:col>
      <xdr:colOff>898525</xdr:colOff>
      <xdr:row>31</xdr:row>
      <xdr:rowOff>215900</xdr:rowOff>
    </xdr:to>
    <xdr:sp macro="" textlink="">
      <xdr:nvSpPr>
        <xdr:cNvPr id="32" name="Line 49"/>
        <xdr:cNvSpPr>
          <a:spLocks noChangeShapeType="1"/>
        </xdr:cNvSpPr>
      </xdr:nvSpPr>
      <xdr:spPr bwMode="auto">
        <a:xfrm>
          <a:off x="7594600" y="5219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203200</xdr:colOff>
      <xdr:row>49</xdr:row>
      <xdr:rowOff>228600</xdr:rowOff>
    </xdr:from>
    <xdr:to>
      <xdr:col>8</xdr:col>
      <xdr:colOff>898525</xdr:colOff>
      <xdr:row>49</xdr:row>
      <xdr:rowOff>228600</xdr:rowOff>
    </xdr:to>
    <xdr:sp macro="" textlink="">
      <xdr:nvSpPr>
        <xdr:cNvPr id="34" name="Line 49"/>
        <xdr:cNvSpPr>
          <a:spLocks noChangeShapeType="1"/>
        </xdr:cNvSpPr>
      </xdr:nvSpPr>
      <xdr:spPr bwMode="auto">
        <a:xfrm>
          <a:off x="7594600" y="4343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254000</xdr:colOff>
      <xdr:row>11</xdr:row>
      <xdr:rowOff>215900</xdr:rowOff>
    </xdr:from>
    <xdr:to>
      <xdr:col>8</xdr:col>
      <xdr:colOff>949325</xdr:colOff>
      <xdr:row>11</xdr:row>
      <xdr:rowOff>215900</xdr:rowOff>
    </xdr:to>
    <xdr:sp macro="" textlink="">
      <xdr:nvSpPr>
        <xdr:cNvPr id="35" name="Line 49"/>
        <xdr:cNvSpPr>
          <a:spLocks noChangeShapeType="1"/>
        </xdr:cNvSpPr>
      </xdr:nvSpPr>
      <xdr:spPr bwMode="auto">
        <a:xfrm>
          <a:off x="7645400" y="3886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330200</xdr:colOff>
      <xdr:row>9</xdr:row>
      <xdr:rowOff>342900</xdr:rowOff>
    </xdr:from>
    <xdr:to>
      <xdr:col>8</xdr:col>
      <xdr:colOff>1025525</xdr:colOff>
      <xdr:row>9</xdr:row>
      <xdr:rowOff>342900</xdr:rowOff>
    </xdr:to>
    <xdr:sp macro="" textlink="">
      <xdr:nvSpPr>
        <xdr:cNvPr id="36" name="Line 49"/>
        <xdr:cNvSpPr>
          <a:spLocks noChangeShapeType="1"/>
        </xdr:cNvSpPr>
      </xdr:nvSpPr>
      <xdr:spPr bwMode="auto">
        <a:xfrm>
          <a:off x="8699500" y="47371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228600</xdr:colOff>
      <xdr:row>15</xdr:row>
      <xdr:rowOff>228600</xdr:rowOff>
    </xdr:from>
    <xdr:to>
      <xdr:col>8</xdr:col>
      <xdr:colOff>923925</xdr:colOff>
      <xdr:row>15</xdr:row>
      <xdr:rowOff>228600</xdr:rowOff>
    </xdr:to>
    <xdr:sp macro="" textlink="">
      <xdr:nvSpPr>
        <xdr:cNvPr id="37" name="Line 49"/>
        <xdr:cNvSpPr>
          <a:spLocks noChangeShapeType="1"/>
        </xdr:cNvSpPr>
      </xdr:nvSpPr>
      <xdr:spPr bwMode="auto">
        <a:xfrm>
          <a:off x="7620000" y="3009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215900</xdr:colOff>
      <xdr:row>8</xdr:row>
      <xdr:rowOff>228600</xdr:rowOff>
    </xdr:from>
    <xdr:to>
      <xdr:col>8</xdr:col>
      <xdr:colOff>911225</xdr:colOff>
      <xdr:row>8</xdr:row>
      <xdr:rowOff>228600</xdr:rowOff>
    </xdr:to>
    <xdr:sp macro="" textlink="">
      <xdr:nvSpPr>
        <xdr:cNvPr id="38" name="Line 49"/>
        <xdr:cNvSpPr>
          <a:spLocks noChangeShapeType="1"/>
        </xdr:cNvSpPr>
      </xdr:nvSpPr>
      <xdr:spPr bwMode="auto">
        <a:xfrm>
          <a:off x="7607300" y="2565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254000</xdr:colOff>
      <xdr:row>6</xdr:row>
      <xdr:rowOff>215900</xdr:rowOff>
    </xdr:from>
    <xdr:to>
      <xdr:col>8</xdr:col>
      <xdr:colOff>949325</xdr:colOff>
      <xdr:row>6</xdr:row>
      <xdr:rowOff>215900</xdr:rowOff>
    </xdr:to>
    <xdr:sp macro="" textlink="">
      <xdr:nvSpPr>
        <xdr:cNvPr id="39" name="Line 49"/>
        <xdr:cNvSpPr>
          <a:spLocks noChangeShapeType="1"/>
        </xdr:cNvSpPr>
      </xdr:nvSpPr>
      <xdr:spPr bwMode="auto">
        <a:xfrm>
          <a:off x="7645400" y="2108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393700</xdr:colOff>
      <xdr:row>12</xdr:row>
      <xdr:rowOff>241300</xdr:rowOff>
    </xdr:from>
    <xdr:to>
      <xdr:col>8</xdr:col>
      <xdr:colOff>1089025</xdr:colOff>
      <xdr:row>12</xdr:row>
      <xdr:rowOff>241300</xdr:rowOff>
    </xdr:to>
    <xdr:sp macro="" textlink="">
      <xdr:nvSpPr>
        <xdr:cNvPr id="49" name="Line 49"/>
        <xdr:cNvSpPr>
          <a:spLocks noChangeShapeType="1"/>
        </xdr:cNvSpPr>
      </xdr:nvSpPr>
      <xdr:spPr bwMode="auto">
        <a:xfrm>
          <a:off x="8763000" y="52705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177800</xdr:colOff>
      <xdr:row>13</xdr:row>
      <xdr:rowOff>330200</xdr:rowOff>
    </xdr:from>
    <xdr:to>
      <xdr:col>8</xdr:col>
      <xdr:colOff>873125</xdr:colOff>
      <xdr:row>13</xdr:row>
      <xdr:rowOff>330200</xdr:rowOff>
    </xdr:to>
    <xdr:sp macro="" textlink="">
      <xdr:nvSpPr>
        <xdr:cNvPr id="50" name="Line 49"/>
        <xdr:cNvSpPr>
          <a:spLocks noChangeShapeType="1"/>
        </xdr:cNvSpPr>
      </xdr:nvSpPr>
      <xdr:spPr bwMode="auto">
        <a:xfrm>
          <a:off x="8547100" y="6248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266700</xdr:colOff>
      <xdr:row>38</xdr:row>
      <xdr:rowOff>228600</xdr:rowOff>
    </xdr:from>
    <xdr:to>
      <xdr:col>8</xdr:col>
      <xdr:colOff>962025</xdr:colOff>
      <xdr:row>38</xdr:row>
      <xdr:rowOff>228600</xdr:rowOff>
    </xdr:to>
    <xdr:sp macro="" textlink="">
      <xdr:nvSpPr>
        <xdr:cNvPr id="51" name="Line 49"/>
        <xdr:cNvSpPr>
          <a:spLocks noChangeShapeType="1"/>
        </xdr:cNvSpPr>
      </xdr:nvSpPr>
      <xdr:spPr bwMode="auto">
        <a:xfrm>
          <a:off x="9385300" y="19202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279400</xdr:colOff>
      <xdr:row>48</xdr:row>
      <xdr:rowOff>228600</xdr:rowOff>
    </xdr:from>
    <xdr:to>
      <xdr:col>8</xdr:col>
      <xdr:colOff>974725</xdr:colOff>
      <xdr:row>48</xdr:row>
      <xdr:rowOff>228600</xdr:rowOff>
    </xdr:to>
    <xdr:sp macro="" textlink="">
      <xdr:nvSpPr>
        <xdr:cNvPr id="52" name="Line 49"/>
        <xdr:cNvSpPr>
          <a:spLocks noChangeShapeType="1"/>
        </xdr:cNvSpPr>
      </xdr:nvSpPr>
      <xdr:spPr bwMode="auto">
        <a:xfrm>
          <a:off x="9004300" y="242443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292100</xdr:colOff>
      <xdr:row>14</xdr:row>
      <xdr:rowOff>215900</xdr:rowOff>
    </xdr:from>
    <xdr:to>
      <xdr:col>8</xdr:col>
      <xdr:colOff>987425</xdr:colOff>
      <xdr:row>14</xdr:row>
      <xdr:rowOff>215900</xdr:rowOff>
    </xdr:to>
    <xdr:sp macro="" textlink="">
      <xdr:nvSpPr>
        <xdr:cNvPr id="46" name="Line 49"/>
        <xdr:cNvSpPr>
          <a:spLocks noChangeShapeType="1"/>
        </xdr:cNvSpPr>
      </xdr:nvSpPr>
      <xdr:spPr bwMode="auto">
        <a:xfrm>
          <a:off x="8661400" y="6807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165100</xdr:colOff>
      <xdr:row>41</xdr:row>
      <xdr:rowOff>228600</xdr:rowOff>
    </xdr:from>
    <xdr:to>
      <xdr:col>8</xdr:col>
      <xdr:colOff>860425</xdr:colOff>
      <xdr:row>41</xdr:row>
      <xdr:rowOff>228600</xdr:rowOff>
    </xdr:to>
    <xdr:sp macro="" textlink="">
      <xdr:nvSpPr>
        <xdr:cNvPr id="47" name="Line 49"/>
        <xdr:cNvSpPr>
          <a:spLocks noChangeShapeType="1"/>
        </xdr:cNvSpPr>
      </xdr:nvSpPr>
      <xdr:spPr bwMode="auto">
        <a:xfrm>
          <a:off x="7937500" y="11899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228600</xdr:colOff>
      <xdr:row>5</xdr:row>
      <xdr:rowOff>228600</xdr:rowOff>
    </xdr:from>
    <xdr:to>
      <xdr:col>8</xdr:col>
      <xdr:colOff>923925</xdr:colOff>
      <xdr:row>5</xdr:row>
      <xdr:rowOff>228600</xdr:rowOff>
    </xdr:to>
    <xdr:sp macro="" textlink="">
      <xdr:nvSpPr>
        <xdr:cNvPr id="48" name="Line 49"/>
        <xdr:cNvSpPr>
          <a:spLocks noChangeShapeType="1"/>
        </xdr:cNvSpPr>
      </xdr:nvSpPr>
      <xdr:spPr bwMode="auto">
        <a:xfrm>
          <a:off x="8001000" y="11455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190500</xdr:colOff>
      <xdr:row>7</xdr:row>
      <xdr:rowOff>215900</xdr:rowOff>
    </xdr:from>
    <xdr:to>
      <xdr:col>8</xdr:col>
      <xdr:colOff>885825</xdr:colOff>
      <xdr:row>7</xdr:row>
      <xdr:rowOff>215900</xdr:rowOff>
    </xdr:to>
    <xdr:sp macro="" textlink="">
      <xdr:nvSpPr>
        <xdr:cNvPr id="43" name="Line 49"/>
        <xdr:cNvSpPr>
          <a:spLocks noChangeShapeType="1"/>
        </xdr:cNvSpPr>
      </xdr:nvSpPr>
      <xdr:spPr bwMode="auto">
        <a:xfrm>
          <a:off x="8382000" y="6108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279400</xdr:colOff>
      <xdr:row>37</xdr:row>
      <xdr:rowOff>342900</xdr:rowOff>
    </xdr:from>
    <xdr:to>
      <xdr:col>8</xdr:col>
      <xdr:colOff>974725</xdr:colOff>
      <xdr:row>37</xdr:row>
      <xdr:rowOff>342900</xdr:rowOff>
    </xdr:to>
    <xdr:sp macro="" textlink="">
      <xdr:nvSpPr>
        <xdr:cNvPr id="58" name="Line 49"/>
        <xdr:cNvSpPr>
          <a:spLocks noChangeShapeType="1"/>
        </xdr:cNvSpPr>
      </xdr:nvSpPr>
      <xdr:spPr bwMode="auto">
        <a:xfrm>
          <a:off x="9398000" y="18681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292100</xdr:colOff>
      <xdr:row>43</xdr:row>
      <xdr:rowOff>228600</xdr:rowOff>
    </xdr:from>
    <xdr:to>
      <xdr:col>8</xdr:col>
      <xdr:colOff>987425</xdr:colOff>
      <xdr:row>43</xdr:row>
      <xdr:rowOff>228600</xdr:rowOff>
    </xdr:to>
    <xdr:sp macro="" textlink="">
      <xdr:nvSpPr>
        <xdr:cNvPr id="59" name="Line 49"/>
        <xdr:cNvSpPr>
          <a:spLocks noChangeShapeType="1"/>
        </xdr:cNvSpPr>
      </xdr:nvSpPr>
      <xdr:spPr bwMode="auto">
        <a:xfrm>
          <a:off x="9017000" y="197866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190500</xdr:colOff>
      <xdr:row>44</xdr:row>
      <xdr:rowOff>228600</xdr:rowOff>
    </xdr:from>
    <xdr:to>
      <xdr:col>8</xdr:col>
      <xdr:colOff>885825</xdr:colOff>
      <xdr:row>44</xdr:row>
      <xdr:rowOff>228600</xdr:rowOff>
    </xdr:to>
    <xdr:sp macro="" textlink="">
      <xdr:nvSpPr>
        <xdr:cNvPr id="60" name="Line 49"/>
        <xdr:cNvSpPr>
          <a:spLocks noChangeShapeType="1"/>
        </xdr:cNvSpPr>
      </xdr:nvSpPr>
      <xdr:spPr bwMode="auto">
        <a:xfrm>
          <a:off x="8585200" y="167513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393700</xdr:colOff>
      <xdr:row>27</xdr:row>
      <xdr:rowOff>508000</xdr:rowOff>
    </xdr:from>
    <xdr:to>
      <xdr:col>8</xdr:col>
      <xdr:colOff>1089025</xdr:colOff>
      <xdr:row>27</xdr:row>
      <xdr:rowOff>508000</xdr:rowOff>
    </xdr:to>
    <xdr:sp macro="" textlink="">
      <xdr:nvSpPr>
        <xdr:cNvPr id="61" name="Line 49"/>
        <xdr:cNvSpPr>
          <a:spLocks noChangeShapeType="1"/>
        </xdr:cNvSpPr>
      </xdr:nvSpPr>
      <xdr:spPr bwMode="auto">
        <a:xfrm>
          <a:off x="9118600" y="10871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393700</xdr:colOff>
      <xdr:row>10</xdr:row>
      <xdr:rowOff>215900</xdr:rowOff>
    </xdr:from>
    <xdr:to>
      <xdr:col>8</xdr:col>
      <xdr:colOff>1089025</xdr:colOff>
      <xdr:row>10</xdr:row>
      <xdr:rowOff>215900</xdr:rowOff>
    </xdr:to>
    <xdr:sp macro="" textlink="">
      <xdr:nvSpPr>
        <xdr:cNvPr id="57" name="Line 49"/>
        <xdr:cNvSpPr>
          <a:spLocks noChangeShapeType="1"/>
        </xdr:cNvSpPr>
      </xdr:nvSpPr>
      <xdr:spPr bwMode="auto">
        <a:xfrm>
          <a:off x="8763000" y="59436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292100</xdr:colOff>
      <xdr:row>20</xdr:row>
      <xdr:rowOff>355600</xdr:rowOff>
    </xdr:from>
    <xdr:to>
      <xdr:col>8</xdr:col>
      <xdr:colOff>987425</xdr:colOff>
      <xdr:row>20</xdr:row>
      <xdr:rowOff>355600</xdr:rowOff>
    </xdr:to>
    <xdr:sp macro="" textlink="">
      <xdr:nvSpPr>
        <xdr:cNvPr id="62" name="Line 49"/>
        <xdr:cNvSpPr>
          <a:spLocks noChangeShapeType="1"/>
        </xdr:cNvSpPr>
      </xdr:nvSpPr>
      <xdr:spPr bwMode="auto">
        <a:xfrm>
          <a:off x="9410700" y="102108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254000</xdr:colOff>
      <xdr:row>7</xdr:row>
      <xdr:rowOff>215900</xdr:rowOff>
    </xdr:from>
    <xdr:to>
      <xdr:col>8</xdr:col>
      <xdr:colOff>949325</xdr:colOff>
      <xdr:row>7</xdr:row>
      <xdr:rowOff>215900</xdr:rowOff>
    </xdr:to>
    <xdr:sp macro="" textlink="">
      <xdr:nvSpPr>
        <xdr:cNvPr id="64" name="Line 49"/>
        <xdr:cNvSpPr>
          <a:spLocks noChangeShapeType="1"/>
        </xdr:cNvSpPr>
      </xdr:nvSpPr>
      <xdr:spPr bwMode="auto">
        <a:xfrm>
          <a:off x="8623300" y="19431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266700</xdr:colOff>
      <xdr:row>4</xdr:row>
      <xdr:rowOff>215900</xdr:rowOff>
    </xdr:from>
    <xdr:to>
      <xdr:col>8</xdr:col>
      <xdr:colOff>962025</xdr:colOff>
      <xdr:row>4</xdr:row>
      <xdr:rowOff>215900</xdr:rowOff>
    </xdr:to>
    <xdr:sp macro="" textlink="">
      <xdr:nvSpPr>
        <xdr:cNvPr id="74" name="Line 49"/>
        <xdr:cNvSpPr>
          <a:spLocks noChangeShapeType="1"/>
        </xdr:cNvSpPr>
      </xdr:nvSpPr>
      <xdr:spPr bwMode="auto">
        <a:xfrm>
          <a:off x="8636000" y="28321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292100</xdr:colOff>
      <xdr:row>16</xdr:row>
      <xdr:rowOff>203200</xdr:rowOff>
    </xdr:from>
    <xdr:to>
      <xdr:col>8</xdr:col>
      <xdr:colOff>987425</xdr:colOff>
      <xdr:row>16</xdr:row>
      <xdr:rowOff>203200</xdr:rowOff>
    </xdr:to>
    <xdr:sp macro="" textlink="">
      <xdr:nvSpPr>
        <xdr:cNvPr id="75" name="Line 49"/>
        <xdr:cNvSpPr>
          <a:spLocks noChangeShapeType="1"/>
        </xdr:cNvSpPr>
      </xdr:nvSpPr>
      <xdr:spPr bwMode="auto">
        <a:xfrm>
          <a:off x="9055100" y="81280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368300</xdr:colOff>
      <xdr:row>25</xdr:row>
      <xdr:rowOff>317500</xdr:rowOff>
    </xdr:from>
    <xdr:to>
      <xdr:col>8</xdr:col>
      <xdr:colOff>1063625</xdr:colOff>
      <xdr:row>25</xdr:row>
      <xdr:rowOff>317500</xdr:rowOff>
    </xdr:to>
    <xdr:sp macro="" textlink="">
      <xdr:nvSpPr>
        <xdr:cNvPr id="76" name="Line 49"/>
        <xdr:cNvSpPr>
          <a:spLocks noChangeShapeType="1"/>
        </xdr:cNvSpPr>
      </xdr:nvSpPr>
      <xdr:spPr bwMode="auto">
        <a:xfrm>
          <a:off x="9486900" y="127000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317500</xdr:colOff>
      <xdr:row>26</xdr:row>
      <xdr:rowOff>215900</xdr:rowOff>
    </xdr:from>
    <xdr:to>
      <xdr:col>8</xdr:col>
      <xdr:colOff>1012825</xdr:colOff>
      <xdr:row>26</xdr:row>
      <xdr:rowOff>215900</xdr:rowOff>
    </xdr:to>
    <xdr:sp macro="" textlink="">
      <xdr:nvSpPr>
        <xdr:cNvPr id="77" name="Line 49"/>
        <xdr:cNvSpPr>
          <a:spLocks noChangeShapeType="1"/>
        </xdr:cNvSpPr>
      </xdr:nvSpPr>
      <xdr:spPr bwMode="auto">
        <a:xfrm>
          <a:off x="9436100" y="132588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393700</xdr:colOff>
      <xdr:row>36</xdr:row>
      <xdr:rowOff>241300</xdr:rowOff>
    </xdr:from>
    <xdr:to>
      <xdr:col>8</xdr:col>
      <xdr:colOff>1089025</xdr:colOff>
      <xdr:row>36</xdr:row>
      <xdr:rowOff>241300</xdr:rowOff>
    </xdr:to>
    <xdr:sp macro="" textlink="">
      <xdr:nvSpPr>
        <xdr:cNvPr id="44" name="Line 49"/>
        <xdr:cNvSpPr>
          <a:spLocks noChangeShapeType="1"/>
        </xdr:cNvSpPr>
      </xdr:nvSpPr>
      <xdr:spPr bwMode="auto">
        <a:xfrm>
          <a:off x="9512300" y="181356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241300</xdr:colOff>
      <xdr:row>28</xdr:row>
      <xdr:rowOff>215900</xdr:rowOff>
    </xdr:from>
    <xdr:to>
      <xdr:col>8</xdr:col>
      <xdr:colOff>936625</xdr:colOff>
      <xdr:row>28</xdr:row>
      <xdr:rowOff>215900</xdr:rowOff>
    </xdr:to>
    <xdr:sp macro="" textlink="">
      <xdr:nvSpPr>
        <xdr:cNvPr id="45" name="Line 49"/>
        <xdr:cNvSpPr>
          <a:spLocks noChangeShapeType="1"/>
        </xdr:cNvSpPr>
      </xdr:nvSpPr>
      <xdr:spPr bwMode="auto">
        <a:xfrm>
          <a:off x="8966200" y="115443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342900</xdr:colOff>
      <xdr:row>27</xdr:row>
      <xdr:rowOff>203200</xdr:rowOff>
    </xdr:from>
    <xdr:to>
      <xdr:col>8</xdr:col>
      <xdr:colOff>1038225</xdr:colOff>
      <xdr:row>27</xdr:row>
      <xdr:rowOff>203200</xdr:rowOff>
    </xdr:to>
    <xdr:sp macro="" textlink="">
      <xdr:nvSpPr>
        <xdr:cNvPr id="53" name="Line 49"/>
        <xdr:cNvSpPr>
          <a:spLocks noChangeShapeType="1"/>
        </xdr:cNvSpPr>
      </xdr:nvSpPr>
      <xdr:spPr bwMode="auto">
        <a:xfrm>
          <a:off x="9067800" y="129413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279400</xdr:colOff>
      <xdr:row>40</xdr:row>
      <xdr:rowOff>215900</xdr:rowOff>
    </xdr:from>
    <xdr:to>
      <xdr:col>8</xdr:col>
      <xdr:colOff>974725</xdr:colOff>
      <xdr:row>40</xdr:row>
      <xdr:rowOff>215900</xdr:rowOff>
    </xdr:to>
    <xdr:sp macro="" textlink="">
      <xdr:nvSpPr>
        <xdr:cNvPr id="55" name="Line 49"/>
        <xdr:cNvSpPr>
          <a:spLocks noChangeShapeType="1"/>
        </xdr:cNvSpPr>
      </xdr:nvSpPr>
      <xdr:spPr bwMode="auto">
        <a:xfrm>
          <a:off x="9004300" y="172085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368300</xdr:colOff>
      <xdr:row>42</xdr:row>
      <xdr:rowOff>215900</xdr:rowOff>
    </xdr:from>
    <xdr:to>
      <xdr:col>8</xdr:col>
      <xdr:colOff>1063625</xdr:colOff>
      <xdr:row>42</xdr:row>
      <xdr:rowOff>215900</xdr:rowOff>
    </xdr:to>
    <xdr:sp macro="" textlink="">
      <xdr:nvSpPr>
        <xdr:cNvPr id="56" name="Line 49"/>
        <xdr:cNvSpPr>
          <a:spLocks noChangeShapeType="1"/>
        </xdr:cNvSpPr>
      </xdr:nvSpPr>
      <xdr:spPr bwMode="auto">
        <a:xfrm>
          <a:off x="9093200" y="154305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304800</xdr:colOff>
      <xdr:row>32</xdr:row>
      <xdr:rowOff>292100</xdr:rowOff>
    </xdr:from>
    <xdr:to>
      <xdr:col>8</xdr:col>
      <xdr:colOff>1000125</xdr:colOff>
      <xdr:row>32</xdr:row>
      <xdr:rowOff>292100</xdr:rowOff>
    </xdr:to>
    <xdr:sp macro="" textlink="">
      <xdr:nvSpPr>
        <xdr:cNvPr id="67" name="Line 49"/>
        <xdr:cNvSpPr>
          <a:spLocks noChangeShapeType="1"/>
        </xdr:cNvSpPr>
      </xdr:nvSpPr>
      <xdr:spPr bwMode="auto">
        <a:xfrm>
          <a:off x="9423400" y="162306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342900</xdr:colOff>
      <xdr:row>18</xdr:row>
      <xdr:rowOff>419100</xdr:rowOff>
    </xdr:from>
    <xdr:to>
      <xdr:col>8</xdr:col>
      <xdr:colOff>1038225</xdr:colOff>
      <xdr:row>18</xdr:row>
      <xdr:rowOff>419100</xdr:rowOff>
    </xdr:to>
    <xdr:sp macro="" textlink="">
      <xdr:nvSpPr>
        <xdr:cNvPr id="70" name="Line 49"/>
        <xdr:cNvSpPr>
          <a:spLocks noChangeShapeType="1"/>
        </xdr:cNvSpPr>
      </xdr:nvSpPr>
      <xdr:spPr bwMode="auto">
        <a:xfrm>
          <a:off x="9067800" y="90043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330200</xdr:colOff>
      <xdr:row>50</xdr:row>
      <xdr:rowOff>241300</xdr:rowOff>
    </xdr:from>
    <xdr:to>
      <xdr:col>8</xdr:col>
      <xdr:colOff>1025525</xdr:colOff>
      <xdr:row>50</xdr:row>
      <xdr:rowOff>241300</xdr:rowOff>
    </xdr:to>
    <xdr:sp macro="" textlink="">
      <xdr:nvSpPr>
        <xdr:cNvPr id="73" name="Line 49"/>
        <xdr:cNvSpPr>
          <a:spLocks noChangeShapeType="1"/>
        </xdr:cNvSpPr>
      </xdr:nvSpPr>
      <xdr:spPr bwMode="auto">
        <a:xfrm>
          <a:off x="9055100" y="229235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304800</xdr:colOff>
      <xdr:row>46</xdr:row>
      <xdr:rowOff>228600</xdr:rowOff>
    </xdr:from>
    <xdr:to>
      <xdr:col>8</xdr:col>
      <xdr:colOff>1000125</xdr:colOff>
      <xdr:row>46</xdr:row>
      <xdr:rowOff>228600</xdr:rowOff>
    </xdr:to>
    <xdr:sp macro="" textlink="">
      <xdr:nvSpPr>
        <xdr:cNvPr id="78" name="Line 49"/>
        <xdr:cNvSpPr>
          <a:spLocks noChangeShapeType="1"/>
        </xdr:cNvSpPr>
      </xdr:nvSpPr>
      <xdr:spPr bwMode="auto">
        <a:xfrm>
          <a:off x="9029700" y="220091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215900</xdr:colOff>
      <xdr:row>52</xdr:row>
      <xdr:rowOff>215900</xdr:rowOff>
    </xdr:from>
    <xdr:to>
      <xdr:col>8</xdr:col>
      <xdr:colOff>911225</xdr:colOff>
      <xdr:row>52</xdr:row>
      <xdr:rowOff>215900</xdr:rowOff>
    </xdr:to>
    <xdr:sp macro="" textlink="">
      <xdr:nvSpPr>
        <xdr:cNvPr id="79" name="Line 49"/>
        <xdr:cNvSpPr>
          <a:spLocks noChangeShapeType="1"/>
        </xdr:cNvSpPr>
      </xdr:nvSpPr>
      <xdr:spPr bwMode="auto">
        <a:xfrm>
          <a:off x="8940800" y="246761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292100</xdr:colOff>
      <xdr:row>29</xdr:row>
      <xdr:rowOff>317500</xdr:rowOff>
    </xdr:from>
    <xdr:to>
      <xdr:col>8</xdr:col>
      <xdr:colOff>987425</xdr:colOff>
      <xdr:row>29</xdr:row>
      <xdr:rowOff>317500</xdr:rowOff>
    </xdr:to>
    <xdr:sp macro="" textlink="">
      <xdr:nvSpPr>
        <xdr:cNvPr id="80" name="Line 49"/>
        <xdr:cNvSpPr>
          <a:spLocks noChangeShapeType="1"/>
        </xdr:cNvSpPr>
      </xdr:nvSpPr>
      <xdr:spPr bwMode="auto">
        <a:xfrm>
          <a:off x="9410700" y="14693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304800</xdr:colOff>
      <xdr:row>30</xdr:row>
      <xdr:rowOff>215900</xdr:rowOff>
    </xdr:from>
    <xdr:to>
      <xdr:col>8</xdr:col>
      <xdr:colOff>1000125</xdr:colOff>
      <xdr:row>30</xdr:row>
      <xdr:rowOff>215900</xdr:rowOff>
    </xdr:to>
    <xdr:sp macro="" textlink="">
      <xdr:nvSpPr>
        <xdr:cNvPr id="81" name="Line 49"/>
        <xdr:cNvSpPr>
          <a:spLocks noChangeShapeType="1"/>
        </xdr:cNvSpPr>
      </xdr:nvSpPr>
      <xdr:spPr bwMode="auto">
        <a:xfrm>
          <a:off x="9423400" y="15265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381000</xdr:colOff>
      <xdr:row>17</xdr:row>
      <xdr:rowOff>342900</xdr:rowOff>
    </xdr:from>
    <xdr:to>
      <xdr:col>8</xdr:col>
      <xdr:colOff>1076325</xdr:colOff>
      <xdr:row>17</xdr:row>
      <xdr:rowOff>342900</xdr:rowOff>
    </xdr:to>
    <xdr:sp macro="" textlink="">
      <xdr:nvSpPr>
        <xdr:cNvPr id="82" name="Line 49"/>
        <xdr:cNvSpPr>
          <a:spLocks noChangeShapeType="1"/>
        </xdr:cNvSpPr>
      </xdr:nvSpPr>
      <xdr:spPr bwMode="auto">
        <a:xfrm>
          <a:off x="9105900" y="8267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317500</xdr:colOff>
      <xdr:row>19</xdr:row>
      <xdr:rowOff>241300</xdr:rowOff>
    </xdr:from>
    <xdr:to>
      <xdr:col>8</xdr:col>
      <xdr:colOff>1012825</xdr:colOff>
      <xdr:row>19</xdr:row>
      <xdr:rowOff>241300</xdr:rowOff>
    </xdr:to>
    <xdr:sp macro="" textlink="">
      <xdr:nvSpPr>
        <xdr:cNvPr id="83" name="Line 49"/>
        <xdr:cNvSpPr>
          <a:spLocks noChangeShapeType="1"/>
        </xdr:cNvSpPr>
      </xdr:nvSpPr>
      <xdr:spPr bwMode="auto">
        <a:xfrm>
          <a:off x="9436100" y="96520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215900</xdr:colOff>
      <xdr:row>22</xdr:row>
      <xdr:rowOff>228600</xdr:rowOff>
    </xdr:from>
    <xdr:to>
      <xdr:col>8</xdr:col>
      <xdr:colOff>911225</xdr:colOff>
      <xdr:row>22</xdr:row>
      <xdr:rowOff>228600</xdr:rowOff>
    </xdr:to>
    <xdr:sp macro="" textlink="">
      <xdr:nvSpPr>
        <xdr:cNvPr id="54" name="Line 49"/>
        <xdr:cNvSpPr>
          <a:spLocks noChangeShapeType="1"/>
        </xdr:cNvSpPr>
      </xdr:nvSpPr>
      <xdr:spPr bwMode="auto">
        <a:xfrm>
          <a:off x="9334500" y="112776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203200</xdr:colOff>
      <xdr:row>21</xdr:row>
      <xdr:rowOff>228600</xdr:rowOff>
    </xdr:from>
    <xdr:to>
      <xdr:col>8</xdr:col>
      <xdr:colOff>898525</xdr:colOff>
      <xdr:row>21</xdr:row>
      <xdr:rowOff>228600</xdr:rowOff>
    </xdr:to>
    <xdr:sp macro="" textlink="">
      <xdr:nvSpPr>
        <xdr:cNvPr id="63" name="Line 49"/>
        <xdr:cNvSpPr>
          <a:spLocks noChangeShapeType="1"/>
        </xdr:cNvSpPr>
      </xdr:nvSpPr>
      <xdr:spPr bwMode="auto">
        <a:xfrm>
          <a:off x="9321800" y="108331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203200</xdr:colOff>
      <xdr:row>35</xdr:row>
      <xdr:rowOff>254000</xdr:rowOff>
    </xdr:from>
    <xdr:to>
      <xdr:col>8</xdr:col>
      <xdr:colOff>898525</xdr:colOff>
      <xdr:row>35</xdr:row>
      <xdr:rowOff>254000</xdr:rowOff>
    </xdr:to>
    <xdr:sp macro="" textlink="">
      <xdr:nvSpPr>
        <xdr:cNvPr id="65" name="Line 49"/>
        <xdr:cNvSpPr>
          <a:spLocks noChangeShapeType="1"/>
        </xdr:cNvSpPr>
      </xdr:nvSpPr>
      <xdr:spPr bwMode="auto">
        <a:xfrm>
          <a:off x="9321800" y="177038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O75"/>
  <sheetViews>
    <sheetView tabSelected="1" topLeftCell="A50" zoomScale="75" zoomScaleNormal="75" workbookViewId="0">
      <selection activeCell="R50" sqref="R50"/>
    </sheetView>
  </sheetViews>
  <sheetFormatPr defaultRowHeight="12.75"/>
  <cols>
    <col min="1" max="1" width="4.28515625" style="3" customWidth="1"/>
    <col min="2" max="2" width="41.7109375" style="3" bestFit="1" customWidth="1"/>
    <col min="3" max="3" width="31.28515625" style="3" customWidth="1"/>
    <col min="4" max="4" width="5.5703125" style="3" customWidth="1"/>
    <col min="5" max="5" width="14.42578125" style="3" customWidth="1"/>
    <col min="6" max="6" width="18.28515625" style="4" bestFit="1" customWidth="1"/>
    <col min="7" max="7" width="10.42578125" style="5" customWidth="1"/>
    <col min="8" max="8" width="10.7109375" style="3" customWidth="1"/>
    <col min="9" max="9" width="18" style="3" bestFit="1" customWidth="1"/>
    <col min="10" max="10" width="14.42578125" style="6" bestFit="1" customWidth="1"/>
    <col min="11" max="11" width="7.42578125" style="7" bestFit="1" customWidth="1"/>
    <col min="12" max="12" width="14.28515625" style="6" bestFit="1" customWidth="1"/>
    <col min="13" max="13" width="8.140625" style="6" bestFit="1" customWidth="1"/>
    <col min="14" max="14" width="10.140625" style="3" bestFit="1" customWidth="1"/>
    <col min="15" max="15" width="7.7109375" style="3" bestFit="1" customWidth="1"/>
    <col min="16" max="16" width="1.140625" style="3" customWidth="1"/>
    <col min="17" max="16384" width="9.140625" style="3"/>
  </cols>
  <sheetData>
    <row r="1" spans="1:15" s="1" customFormat="1" ht="34.5" customHeight="1">
      <c r="A1" s="47" t="s">
        <v>43</v>
      </c>
      <c r="B1" s="48"/>
      <c r="C1" s="48"/>
      <c r="D1" s="48"/>
      <c r="E1" s="48"/>
      <c r="F1" s="48"/>
      <c r="G1" s="48"/>
      <c r="H1" s="48"/>
      <c r="I1" s="48"/>
      <c r="J1" s="48"/>
      <c r="K1" s="48"/>
      <c r="L1" s="48"/>
      <c r="M1" s="48"/>
      <c r="N1" s="48"/>
      <c r="O1" s="49"/>
    </row>
    <row r="2" spans="1:15" s="1" customFormat="1" ht="24" customHeight="1" thickBot="1">
      <c r="A2" s="50" t="s">
        <v>114</v>
      </c>
      <c r="B2" s="51"/>
      <c r="C2" s="51"/>
      <c r="D2" s="51"/>
      <c r="E2" s="51"/>
      <c r="F2" s="51"/>
      <c r="G2" s="51"/>
      <c r="H2" s="51"/>
      <c r="I2" s="51"/>
      <c r="J2" s="51"/>
      <c r="K2" s="51"/>
      <c r="L2" s="51"/>
      <c r="M2" s="51"/>
      <c r="N2" s="51"/>
      <c r="O2" s="52"/>
    </row>
    <row r="3" spans="1:15" s="2" customFormat="1" ht="35.25" customHeight="1">
      <c r="A3" s="74" t="s">
        <v>47</v>
      </c>
      <c r="B3" s="72" t="s">
        <v>9</v>
      </c>
      <c r="C3" s="53" t="s">
        <v>15</v>
      </c>
      <c r="D3" s="105" t="s">
        <v>91</v>
      </c>
      <c r="E3" s="55" t="s">
        <v>13</v>
      </c>
      <c r="F3" s="57" t="s">
        <v>115</v>
      </c>
      <c r="G3" s="58"/>
      <c r="H3" s="60" t="s">
        <v>45</v>
      </c>
      <c r="I3" s="62" t="s">
        <v>116</v>
      </c>
      <c r="J3" s="63"/>
      <c r="K3" s="66" t="s">
        <v>46</v>
      </c>
      <c r="L3" s="68" t="s">
        <v>162</v>
      </c>
      <c r="M3" s="69"/>
      <c r="N3" s="57" t="s">
        <v>163</v>
      </c>
      <c r="O3" s="76"/>
    </row>
    <row r="4" spans="1:15" s="2" customFormat="1" ht="42" customHeight="1" thickBot="1">
      <c r="A4" s="75"/>
      <c r="B4" s="73"/>
      <c r="C4" s="54"/>
      <c r="D4" s="106"/>
      <c r="E4" s="56"/>
      <c r="F4" s="59"/>
      <c r="G4" s="59"/>
      <c r="H4" s="61"/>
      <c r="I4" s="64"/>
      <c r="J4" s="65"/>
      <c r="K4" s="67"/>
      <c r="L4" s="70"/>
      <c r="M4" s="71"/>
      <c r="N4" s="9" t="s">
        <v>78</v>
      </c>
      <c r="O4" s="10" t="s">
        <v>79</v>
      </c>
    </row>
    <row r="5" spans="1:15" ht="35.25" customHeight="1">
      <c r="A5" s="11">
        <v>1</v>
      </c>
      <c r="B5" s="303" t="s">
        <v>33</v>
      </c>
      <c r="C5" s="304" t="s">
        <v>41</v>
      </c>
      <c r="D5" s="305">
        <v>9</v>
      </c>
      <c r="E5" s="306" t="s">
        <v>75</v>
      </c>
      <c r="F5" s="307">
        <v>2.177</v>
      </c>
      <c r="G5" s="308" t="s">
        <v>10</v>
      </c>
      <c r="H5" s="309">
        <v>0.65</v>
      </c>
      <c r="I5" s="310" t="s">
        <v>94</v>
      </c>
      <c r="J5" s="311">
        <f>(F5*1000)/(4679*0.65)</f>
        <v>0.7158005490982623</v>
      </c>
      <c r="K5" s="312">
        <f>+(J5/$J$5)*100</f>
        <v>100</v>
      </c>
      <c r="L5" s="313">
        <v>0.93300000000000005</v>
      </c>
      <c r="M5" s="314" t="s">
        <v>10</v>
      </c>
      <c r="N5" s="315">
        <f>+(F5/L5)-1</f>
        <v>1.333333333333333</v>
      </c>
      <c r="O5" s="316">
        <v>9</v>
      </c>
    </row>
    <row r="6" spans="1:15" s="2" customFormat="1" ht="35.1" customHeight="1">
      <c r="A6" s="11">
        <v>2</v>
      </c>
      <c r="B6" s="289" t="s">
        <v>32</v>
      </c>
      <c r="C6" s="290" t="s">
        <v>31</v>
      </c>
      <c r="D6" s="291">
        <v>9</v>
      </c>
      <c r="E6" s="292" t="s">
        <v>74</v>
      </c>
      <c r="F6" s="293">
        <v>2.69</v>
      </c>
      <c r="G6" s="294" t="s">
        <v>10</v>
      </c>
      <c r="H6" s="295">
        <v>0.65</v>
      </c>
      <c r="I6" s="296" t="s">
        <v>95</v>
      </c>
      <c r="J6" s="297">
        <f>(F6*1000)/(4959*0.65)</f>
        <v>0.8345354987823228</v>
      </c>
      <c r="K6" s="298">
        <f t="shared" ref="K6:K53" si="0">+(J6/$J$5)*100</f>
        <v>116.58771424995946</v>
      </c>
      <c r="L6" s="299">
        <v>1.1459999999999999</v>
      </c>
      <c r="M6" s="300" t="s">
        <v>10</v>
      </c>
      <c r="N6" s="301">
        <f t="shared" ref="N6" si="1">+(F6/L6)-1</f>
        <v>1.3472949389179756</v>
      </c>
      <c r="O6" s="302">
        <v>10</v>
      </c>
    </row>
    <row r="7" spans="1:15" s="2" customFormat="1" ht="35.1" customHeight="1">
      <c r="A7" s="11">
        <v>3</v>
      </c>
      <c r="B7" s="126" t="s">
        <v>50</v>
      </c>
      <c r="C7" s="127" t="s">
        <v>17</v>
      </c>
      <c r="D7" s="128">
        <v>4</v>
      </c>
      <c r="E7" s="129" t="s">
        <v>8</v>
      </c>
      <c r="F7" s="130">
        <v>7.1479949999999999</v>
      </c>
      <c r="G7" s="131" t="s">
        <v>11</v>
      </c>
      <c r="H7" s="132">
        <v>0.93</v>
      </c>
      <c r="I7" s="133" t="s">
        <v>88</v>
      </c>
      <c r="J7" s="134">
        <f>(F7*1000)/(8250*0.93)</f>
        <v>0.93163831867057667</v>
      </c>
      <c r="K7" s="135">
        <f t="shared" si="0"/>
        <v>130.1533394804207</v>
      </c>
      <c r="L7" s="136">
        <v>1.5110939999999999</v>
      </c>
      <c r="M7" s="137" t="s">
        <v>76</v>
      </c>
      <c r="N7" s="138">
        <f t="shared" ref="N7" si="2">+(F7/L7)-1</f>
        <v>3.7303443730171653</v>
      </c>
      <c r="O7" s="139">
        <v>39</v>
      </c>
    </row>
    <row r="8" spans="1:15" s="2" customFormat="1" ht="35.1" customHeight="1">
      <c r="A8" s="11">
        <v>4</v>
      </c>
      <c r="B8" s="140" t="s">
        <v>80</v>
      </c>
      <c r="C8" s="141" t="s">
        <v>17</v>
      </c>
      <c r="D8" s="142">
        <v>4</v>
      </c>
      <c r="E8" s="143" t="s">
        <v>8</v>
      </c>
      <c r="F8" s="130">
        <v>7.1479949999999999</v>
      </c>
      <c r="G8" s="131" t="s">
        <v>11</v>
      </c>
      <c r="H8" s="132">
        <v>0.93</v>
      </c>
      <c r="I8" s="133" t="s">
        <v>88</v>
      </c>
      <c r="J8" s="144">
        <f>(F8*1000)/(8250*0.93)</f>
        <v>0.93163831867057667</v>
      </c>
      <c r="K8" s="145">
        <f t="shared" si="0"/>
        <v>130.1533394804207</v>
      </c>
      <c r="L8" s="146">
        <v>3.5055000000000001</v>
      </c>
      <c r="M8" s="147" t="s">
        <v>76</v>
      </c>
      <c r="N8" s="148">
        <f>+(F8/L8)-1</f>
        <v>1.0390800171159604</v>
      </c>
      <c r="O8" s="149">
        <v>7</v>
      </c>
    </row>
    <row r="9" spans="1:15" s="2" customFormat="1" ht="35.1" customHeight="1">
      <c r="A9" s="11">
        <v>5</v>
      </c>
      <c r="B9" s="155" t="s">
        <v>53</v>
      </c>
      <c r="C9" s="141" t="s">
        <v>73</v>
      </c>
      <c r="D9" s="142">
        <v>3</v>
      </c>
      <c r="E9" s="143" t="s">
        <v>8</v>
      </c>
      <c r="F9" s="151">
        <v>7.4161200000000003</v>
      </c>
      <c r="G9" s="152" t="s">
        <v>11</v>
      </c>
      <c r="H9" s="153">
        <v>0.93</v>
      </c>
      <c r="I9" s="154" t="s">
        <v>147</v>
      </c>
      <c r="J9" s="144">
        <f>(F9*1000)/(8250*0.93)</f>
        <v>0.96658455522971654</v>
      </c>
      <c r="K9" s="145">
        <f>+(J9/$J$5)*100</f>
        <v>135.03545875277439</v>
      </c>
      <c r="L9" s="146">
        <v>1.6786190000000001</v>
      </c>
      <c r="M9" s="147" t="s">
        <v>76</v>
      </c>
      <c r="N9" s="148">
        <f>+(F9/L9)-1</f>
        <v>3.4179888348696164</v>
      </c>
      <c r="O9" s="149">
        <v>21</v>
      </c>
    </row>
    <row r="10" spans="1:15" s="2" customFormat="1" ht="50.25" customHeight="1">
      <c r="A10" s="11">
        <v>6</v>
      </c>
      <c r="B10" s="155" t="s">
        <v>84</v>
      </c>
      <c r="C10" s="141" t="s">
        <v>71</v>
      </c>
      <c r="D10" s="142">
        <v>3</v>
      </c>
      <c r="E10" s="143" t="s">
        <v>8</v>
      </c>
      <c r="F10" s="151">
        <v>7.5279129999999999</v>
      </c>
      <c r="G10" s="152" t="s">
        <v>11</v>
      </c>
      <c r="H10" s="153">
        <v>0.93</v>
      </c>
      <c r="I10" s="154" t="s">
        <v>136</v>
      </c>
      <c r="J10" s="144">
        <f>(F10*1000)/(8250*0.93)</f>
        <v>0.98115516454871288</v>
      </c>
      <c r="K10" s="145">
        <f>+(J10/$J$5)*100</f>
        <v>137.07102708774588</v>
      </c>
      <c r="L10" s="146">
        <v>3.7358340000000001</v>
      </c>
      <c r="M10" s="147" t="s">
        <v>76</v>
      </c>
      <c r="N10" s="148">
        <f t="shared" ref="N10" si="3">+(F10/L10)-1</f>
        <v>1.0150555404763701</v>
      </c>
      <c r="O10" s="149">
        <v>5</v>
      </c>
    </row>
    <row r="11" spans="1:15" s="2" customFormat="1" ht="35.1" customHeight="1">
      <c r="A11" s="11">
        <v>7</v>
      </c>
      <c r="B11" s="150" t="s">
        <v>52</v>
      </c>
      <c r="C11" s="141" t="s">
        <v>69</v>
      </c>
      <c r="D11" s="142">
        <v>3</v>
      </c>
      <c r="E11" s="143" t="s">
        <v>8</v>
      </c>
      <c r="F11" s="151">
        <v>7.5432050000000004</v>
      </c>
      <c r="G11" s="152" t="s">
        <v>11</v>
      </c>
      <c r="H11" s="153">
        <v>0.93</v>
      </c>
      <c r="I11" s="154" t="s">
        <v>141</v>
      </c>
      <c r="J11" s="134">
        <f t="shared" ref="J11" si="4">(F11*1000)/(8250*0.93)</f>
        <v>0.98314825676116002</v>
      </c>
      <c r="K11" s="145">
        <f t="shared" si="0"/>
        <v>137.349469485556</v>
      </c>
      <c r="L11" s="146">
        <v>1.6136630000000001</v>
      </c>
      <c r="M11" s="147" t="s">
        <v>76</v>
      </c>
      <c r="N11" s="148">
        <f t="shared" ref="N11:N13" si="5">+(F11/L11)-1</f>
        <v>3.674585089947529</v>
      </c>
      <c r="O11" s="149">
        <v>38</v>
      </c>
    </row>
    <row r="12" spans="1:15" s="2" customFormat="1" ht="35.1" customHeight="1">
      <c r="A12" s="11">
        <v>8</v>
      </c>
      <c r="B12" s="170" t="s">
        <v>53</v>
      </c>
      <c r="C12" s="157" t="s">
        <v>18</v>
      </c>
      <c r="D12" s="158">
        <v>3</v>
      </c>
      <c r="E12" s="159" t="s">
        <v>8</v>
      </c>
      <c r="F12" s="160">
        <v>7.6102540000000003</v>
      </c>
      <c r="G12" s="161" t="s">
        <v>11</v>
      </c>
      <c r="H12" s="162">
        <v>0.93</v>
      </c>
      <c r="I12" s="163" t="s">
        <v>153</v>
      </c>
      <c r="J12" s="164">
        <f>(F12*1000)/(8250*0.93)</f>
        <v>0.99188712935809709</v>
      </c>
      <c r="K12" s="165">
        <f>+(J12/$J$5)*100</f>
        <v>138.57032250221627</v>
      </c>
      <c r="L12" s="166">
        <v>1.763074</v>
      </c>
      <c r="M12" s="167" t="s">
        <v>76</v>
      </c>
      <c r="N12" s="168">
        <f>+(F12/L12)-1</f>
        <v>3.3164688492939041</v>
      </c>
      <c r="O12" s="169">
        <v>16</v>
      </c>
    </row>
    <row r="13" spans="1:15" ht="35.25" customHeight="1">
      <c r="A13" s="11">
        <v>9</v>
      </c>
      <c r="B13" s="170" t="s">
        <v>56</v>
      </c>
      <c r="C13" s="157" t="s">
        <v>73</v>
      </c>
      <c r="D13" s="158">
        <v>3</v>
      </c>
      <c r="E13" s="159" t="s">
        <v>8</v>
      </c>
      <c r="F13" s="160">
        <v>7.7681490000000002</v>
      </c>
      <c r="G13" s="161" t="s">
        <v>11</v>
      </c>
      <c r="H13" s="162">
        <v>0.93</v>
      </c>
      <c r="I13" s="163" t="s">
        <v>146</v>
      </c>
      <c r="J13" s="164">
        <f t="shared" ref="J13" si="6">(F13*1000)/(8250*0.93)</f>
        <v>1.0124664711632454</v>
      </c>
      <c r="K13" s="165">
        <f t="shared" si="0"/>
        <v>141.44533312229382</v>
      </c>
      <c r="L13" s="171">
        <v>1.7575240000000001</v>
      </c>
      <c r="M13" s="167" t="s">
        <v>76</v>
      </c>
      <c r="N13" s="168">
        <f t="shared" si="5"/>
        <v>3.41993907337823</v>
      </c>
      <c r="O13" s="169">
        <v>22</v>
      </c>
    </row>
    <row r="14" spans="1:15" s="2" customFormat="1" ht="52.5" customHeight="1">
      <c r="A14" s="11">
        <v>10</v>
      </c>
      <c r="B14" s="170" t="s">
        <v>83</v>
      </c>
      <c r="C14" s="157" t="s">
        <v>71</v>
      </c>
      <c r="D14" s="158">
        <v>3</v>
      </c>
      <c r="E14" s="159" t="s">
        <v>8</v>
      </c>
      <c r="F14" s="160">
        <v>7.817285</v>
      </c>
      <c r="G14" s="161" t="s">
        <v>11</v>
      </c>
      <c r="H14" s="162">
        <v>0.93</v>
      </c>
      <c r="I14" s="163" t="s">
        <v>135</v>
      </c>
      <c r="J14" s="164">
        <f t="shared" ref="J14" si="7">(F14*1000)/(8250*0.93)</f>
        <v>1.0188706419028999</v>
      </c>
      <c r="K14" s="165">
        <f>+(J14/$J$5)*100</f>
        <v>142.34001960272781</v>
      </c>
      <c r="L14" s="166">
        <v>3.8389920000000002</v>
      </c>
      <c r="M14" s="167" t="s">
        <v>76</v>
      </c>
      <c r="N14" s="168">
        <f t="shared" ref="N14" si="8">+(F14/L14)-1</f>
        <v>1.0362858271129505</v>
      </c>
      <c r="O14" s="169">
        <v>6</v>
      </c>
    </row>
    <row r="15" spans="1:15" s="2" customFormat="1" ht="35.1" customHeight="1">
      <c r="A15" s="11">
        <v>11</v>
      </c>
      <c r="B15" s="170" t="s">
        <v>56</v>
      </c>
      <c r="C15" s="157" t="s">
        <v>18</v>
      </c>
      <c r="D15" s="158">
        <v>3</v>
      </c>
      <c r="E15" s="159" t="s">
        <v>8</v>
      </c>
      <c r="F15" s="160">
        <v>7.91059</v>
      </c>
      <c r="G15" s="161" t="s">
        <v>11</v>
      </c>
      <c r="H15" s="162">
        <v>0.93</v>
      </c>
      <c r="I15" s="163" t="s">
        <v>152</v>
      </c>
      <c r="J15" s="164">
        <f>(F15*1000)/(8250*0.93)</f>
        <v>1.0310316063864451</v>
      </c>
      <c r="K15" s="165">
        <f>+(J15/$J$5)*100</f>
        <v>144.03895158858128</v>
      </c>
      <c r="L15" s="166">
        <v>1.926787</v>
      </c>
      <c r="M15" s="167" t="s">
        <v>76</v>
      </c>
      <c r="N15" s="168">
        <f>+(F15/L15)-1</f>
        <v>3.105586138997201</v>
      </c>
      <c r="O15" s="169">
        <v>13</v>
      </c>
    </row>
    <row r="16" spans="1:15" s="2" customFormat="1" ht="35.1" customHeight="1">
      <c r="A16" s="11">
        <v>12</v>
      </c>
      <c r="B16" s="156" t="s">
        <v>55</v>
      </c>
      <c r="C16" s="157" t="s">
        <v>69</v>
      </c>
      <c r="D16" s="158">
        <v>3</v>
      </c>
      <c r="E16" s="159" t="s">
        <v>8</v>
      </c>
      <c r="F16" s="160">
        <v>7.9755690000000001</v>
      </c>
      <c r="G16" s="161" t="s">
        <v>11</v>
      </c>
      <c r="H16" s="162">
        <v>0.93</v>
      </c>
      <c r="I16" s="163" t="s">
        <v>140</v>
      </c>
      <c r="J16" s="164">
        <f>(F16*1000)/(8250*0.93)</f>
        <v>1.0395006842619747</v>
      </c>
      <c r="K16" s="165">
        <f>+(J16/$J$5)*100</f>
        <v>145.22211327883127</v>
      </c>
      <c r="L16" s="166">
        <v>1.721211</v>
      </c>
      <c r="M16" s="167" t="s">
        <v>76</v>
      </c>
      <c r="N16" s="168">
        <f>+(F16/L16)-1</f>
        <v>3.6336962754711655</v>
      </c>
      <c r="O16" s="169">
        <v>37</v>
      </c>
    </row>
    <row r="17" spans="1:15" ht="35.25" customHeight="1">
      <c r="A17" s="11">
        <v>13</v>
      </c>
      <c r="B17" s="172" t="s">
        <v>57</v>
      </c>
      <c r="C17" s="173" t="s">
        <v>19</v>
      </c>
      <c r="D17" s="174">
        <v>3</v>
      </c>
      <c r="E17" s="175" t="s">
        <v>8</v>
      </c>
      <c r="F17" s="176">
        <v>8.1731300000000005</v>
      </c>
      <c r="G17" s="177" t="s">
        <v>11</v>
      </c>
      <c r="H17" s="178">
        <v>0.93</v>
      </c>
      <c r="I17" s="179" t="s">
        <v>132</v>
      </c>
      <c r="J17" s="180">
        <f>(F17*1000)/(8250*0.93)</f>
        <v>1.0652499185402411</v>
      </c>
      <c r="K17" s="181">
        <f t="shared" si="0"/>
        <v>148.81937711310803</v>
      </c>
      <c r="L17" s="182">
        <v>1.918717</v>
      </c>
      <c r="M17" s="183" t="s">
        <v>76</v>
      </c>
      <c r="N17" s="184">
        <f>+(F17/L17)-1</f>
        <v>3.2596849874160707</v>
      </c>
      <c r="O17" s="185">
        <v>15</v>
      </c>
    </row>
    <row r="18" spans="1:15" s="2" customFormat="1" ht="51.75" customHeight="1">
      <c r="A18" s="11">
        <v>14</v>
      </c>
      <c r="B18" s="186" t="s">
        <v>102</v>
      </c>
      <c r="C18" s="187" t="s">
        <v>17</v>
      </c>
      <c r="D18" s="188">
        <v>4</v>
      </c>
      <c r="E18" s="189" t="s">
        <v>8</v>
      </c>
      <c r="F18" s="190">
        <v>8.9292440000000006</v>
      </c>
      <c r="G18" s="191" t="s">
        <v>11</v>
      </c>
      <c r="H18" s="192">
        <v>0.93</v>
      </c>
      <c r="I18" s="193" t="s">
        <v>101</v>
      </c>
      <c r="J18" s="194">
        <f t="shared" ref="J18" si="9">(F18*1000)/(8250*0.93)</f>
        <v>1.1637985011404366</v>
      </c>
      <c r="K18" s="195">
        <f t="shared" ref="K18" si="10">+(J18/$J$5)*100</f>
        <v>162.58698077370082</v>
      </c>
      <c r="L18" s="196">
        <v>1.5110939999999999</v>
      </c>
      <c r="M18" s="197" t="s">
        <v>76</v>
      </c>
      <c r="N18" s="198">
        <f t="shared" ref="N18" si="11">+(F18/L18)-1</f>
        <v>4.9091254415675012</v>
      </c>
      <c r="O18" s="199">
        <v>42</v>
      </c>
    </row>
    <row r="19" spans="1:15" s="2" customFormat="1" ht="65.25" customHeight="1">
      <c r="A19" s="11">
        <v>15</v>
      </c>
      <c r="B19" s="186" t="s">
        <v>161</v>
      </c>
      <c r="C19" s="187" t="s">
        <v>107</v>
      </c>
      <c r="D19" s="188">
        <v>3</v>
      </c>
      <c r="E19" s="189" t="s">
        <v>8</v>
      </c>
      <c r="F19" s="190">
        <v>9.3915030000000002</v>
      </c>
      <c r="G19" s="191" t="s">
        <v>11</v>
      </c>
      <c r="H19" s="192">
        <v>0.93</v>
      </c>
      <c r="I19" s="200" t="s">
        <v>160</v>
      </c>
      <c r="J19" s="194">
        <f t="shared" ref="J19" si="12">(F19*1000)/(8250*0.93)</f>
        <v>1.2240473118279571</v>
      </c>
      <c r="K19" s="195">
        <f t="shared" ref="K19" si="13">+(J19/$J$5)*100</f>
        <v>171.00396379549642</v>
      </c>
      <c r="L19" s="196">
        <v>1.763074</v>
      </c>
      <c r="M19" s="197" t="s">
        <v>76</v>
      </c>
      <c r="N19" s="198">
        <f t="shared" ref="N19" si="14">+(F19/L19)-1</f>
        <v>4.3267775487585887</v>
      </c>
      <c r="O19" s="199">
        <v>41</v>
      </c>
    </row>
    <row r="20" spans="1:15" s="2" customFormat="1" ht="35.1" customHeight="1">
      <c r="A20" s="11">
        <v>16</v>
      </c>
      <c r="B20" s="248" t="s">
        <v>23</v>
      </c>
      <c r="C20" s="249" t="s">
        <v>92</v>
      </c>
      <c r="D20" s="250">
        <v>8</v>
      </c>
      <c r="E20" s="251" t="s">
        <v>3</v>
      </c>
      <c r="F20" s="252">
        <v>9.3898305079999993</v>
      </c>
      <c r="G20" s="253" t="s">
        <v>10</v>
      </c>
      <c r="H20" s="254">
        <v>0.8</v>
      </c>
      <c r="I20" s="255" t="s">
        <v>130</v>
      </c>
      <c r="J20" s="256">
        <f>(F20*1000)/(9562*0.8)</f>
        <v>1.2274930072160635</v>
      </c>
      <c r="K20" s="257">
        <f>+(J20/$J$5)*100</f>
        <v>171.48534026167087</v>
      </c>
      <c r="L20" s="258">
        <v>5.4745762711864403</v>
      </c>
      <c r="M20" s="259" t="s">
        <v>10</v>
      </c>
      <c r="N20" s="260">
        <f>+(F20/L20)-1</f>
        <v>0.71517027855108362</v>
      </c>
      <c r="O20" s="261">
        <v>3</v>
      </c>
    </row>
    <row r="21" spans="1:15" s="2" customFormat="1" ht="59.25" customHeight="1">
      <c r="A21" s="11">
        <v>17</v>
      </c>
      <c r="B21" s="186" t="s">
        <v>103</v>
      </c>
      <c r="C21" s="187" t="s">
        <v>107</v>
      </c>
      <c r="D21" s="188">
        <v>3</v>
      </c>
      <c r="E21" s="189" t="s">
        <v>8</v>
      </c>
      <c r="F21" s="190">
        <v>9.6918389999999999</v>
      </c>
      <c r="G21" s="191" t="s">
        <v>11</v>
      </c>
      <c r="H21" s="192">
        <v>0.93</v>
      </c>
      <c r="I21" s="200" t="s">
        <v>159</v>
      </c>
      <c r="J21" s="194">
        <f t="shared" ref="J21" si="15">(F21*1000)/(8250*0.93)</f>
        <v>1.2631917888563049</v>
      </c>
      <c r="K21" s="195">
        <f t="shared" ref="K21" si="16">+(J21/$J$5)*100</f>
        <v>176.4725928818614</v>
      </c>
      <c r="L21" s="196">
        <v>1.926787</v>
      </c>
      <c r="M21" s="197" t="s">
        <v>76</v>
      </c>
      <c r="N21" s="198">
        <f t="shared" ref="N21" si="17">+(F21/L21)-1</f>
        <v>4.0300521022821929</v>
      </c>
      <c r="O21" s="199">
        <v>40</v>
      </c>
    </row>
    <row r="22" spans="1:15" s="2" customFormat="1" ht="35.1" customHeight="1">
      <c r="A22" s="11">
        <v>18</v>
      </c>
      <c r="B22" s="317" t="s">
        <v>38</v>
      </c>
      <c r="C22" s="318" t="s">
        <v>110</v>
      </c>
      <c r="D22" s="319">
        <v>10</v>
      </c>
      <c r="E22" s="320" t="s">
        <v>2</v>
      </c>
      <c r="F22" s="321">
        <v>6.27</v>
      </c>
      <c r="G22" s="322" t="s">
        <v>10</v>
      </c>
      <c r="H22" s="323">
        <v>0.65</v>
      </c>
      <c r="I22" s="324" t="s">
        <v>105</v>
      </c>
      <c r="J22" s="325">
        <f>(F22*1000)/(7000*0.65)</f>
        <v>1.378021978021978</v>
      </c>
      <c r="K22" s="326">
        <f>+(J22/$J$5)*100</f>
        <v>192.51479755889494</v>
      </c>
      <c r="L22" s="327">
        <v>2.8813559999999998</v>
      </c>
      <c r="M22" s="328" t="s">
        <v>10</v>
      </c>
      <c r="N22" s="329">
        <f>+(F22/L22)-1</f>
        <v>1.1760587723280289</v>
      </c>
      <c r="O22" s="330">
        <v>8</v>
      </c>
    </row>
    <row r="23" spans="1:15" s="8" customFormat="1" ht="34.5">
      <c r="A23" s="11">
        <v>19</v>
      </c>
      <c r="B23" s="331" t="s">
        <v>26</v>
      </c>
      <c r="C23" s="332" t="s">
        <v>27</v>
      </c>
      <c r="D23" s="333">
        <v>6</v>
      </c>
      <c r="E23" s="334" t="s">
        <v>5</v>
      </c>
      <c r="F23" s="335">
        <v>19.203109090909098</v>
      </c>
      <c r="G23" s="336" t="s">
        <v>10</v>
      </c>
      <c r="H23" s="337">
        <v>0.92</v>
      </c>
      <c r="I23" s="338" t="s">
        <v>113</v>
      </c>
      <c r="J23" s="339">
        <f>(F23*1000)/(11000*0.92)</f>
        <v>1.8975404240028755</v>
      </c>
      <c r="K23" s="340">
        <f t="shared" si="0"/>
        <v>265.09345744332313</v>
      </c>
      <c r="L23" s="341">
        <v>11.296531972265001</v>
      </c>
      <c r="M23" s="342" t="s">
        <v>10</v>
      </c>
      <c r="N23" s="343">
        <f>+(F23/L23)-1</f>
        <v>0.69991189668264142</v>
      </c>
      <c r="O23" s="344">
        <v>2</v>
      </c>
    </row>
    <row r="24" spans="1:15" s="2" customFormat="1" ht="35.1" customHeight="1">
      <c r="A24" s="11">
        <v>20</v>
      </c>
      <c r="B24" s="186" t="s">
        <v>58</v>
      </c>
      <c r="C24" s="187" t="s">
        <v>17</v>
      </c>
      <c r="D24" s="188">
        <v>4</v>
      </c>
      <c r="E24" s="189" t="s">
        <v>8</v>
      </c>
      <c r="F24" s="190">
        <v>15.833334000000001</v>
      </c>
      <c r="G24" s="191" t="s">
        <v>11</v>
      </c>
      <c r="H24" s="192">
        <v>0.93</v>
      </c>
      <c r="I24" s="193" t="s">
        <v>89</v>
      </c>
      <c r="J24" s="194">
        <f>(F24*1000)/(8250*0.93)</f>
        <v>2.0636473118279572</v>
      </c>
      <c r="K24" s="195">
        <f t="shared" ref="K24:K31" si="18">+(J24/$J$5)*100</f>
        <v>288.29920770913907</v>
      </c>
      <c r="L24" s="196">
        <v>3.5230000000000001</v>
      </c>
      <c r="M24" s="197" t="s">
        <v>76</v>
      </c>
      <c r="N24" s="198">
        <f>+(F24/L24)-1</f>
        <v>3.4942759012205507</v>
      </c>
      <c r="O24" s="199">
        <v>32</v>
      </c>
    </row>
    <row r="25" spans="1:15" s="2" customFormat="1" ht="35.1" customHeight="1">
      <c r="A25" s="11">
        <v>21</v>
      </c>
      <c r="B25" s="186" t="s">
        <v>81</v>
      </c>
      <c r="C25" s="187" t="s">
        <v>17</v>
      </c>
      <c r="D25" s="188">
        <v>4</v>
      </c>
      <c r="E25" s="189" t="s">
        <v>8</v>
      </c>
      <c r="F25" s="190">
        <v>15.833334000000001</v>
      </c>
      <c r="G25" s="191" t="s">
        <v>11</v>
      </c>
      <c r="H25" s="192">
        <v>0.93</v>
      </c>
      <c r="I25" s="193" t="s">
        <v>89</v>
      </c>
      <c r="J25" s="194">
        <f t="shared" ref="J25" si="19">(F25*1000)/(8250*0.93)</f>
        <v>2.0636473118279572</v>
      </c>
      <c r="K25" s="195">
        <f t="shared" si="18"/>
        <v>288.29920770913907</v>
      </c>
      <c r="L25" s="196">
        <v>3.5055000000000001</v>
      </c>
      <c r="M25" s="197" t="s">
        <v>76</v>
      </c>
      <c r="N25" s="198">
        <f t="shared" ref="N25" si="20">+(F25/L25)-1</f>
        <v>3.5167120239623451</v>
      </c>
      <c r="O25" s="199">
        <v>36</v>
      </c>
    </row>
    <row r="26" spans="1:15" s="2" customFormat="1" ht="51.75" customHeight="1">
      <c r="A26" s="11">
        <v>22</v>
      </c>
      <c r="B26" s="186" t="s">
        <v>82</v>
      </c>
      <c r="C26" s="187" t="s">
        <v>17</v>
      </c>
      <c r="D26" s="188">
        <v>4</v>
      </c>
      <c r="E26" s="189" t="s">
        <v>8</v>
      </c>
      <c r="F26" s="190">
        <v>15.833334000000001</v>
      </c>
      <c r="G26" s="191" t="s">
        <v>11</v>
      </c>
      <c r="H26" s="192">
        <v>0.93</v>
      </c>
      <c r="I26" s="193" t="s">
        <v>89</v>
      </c>
      <c r="J26" s="194">
        <f t="shared" ref="J26" si="21">(F26*1000)/(8250*0.93)</f>
        <v>2.0636473118279572</v>
      </c>
      <c r="K26" s="195">
        <f t="shared" si="18"/>
        <v>288.29920770913907</v>
      </c>
      <c r="L26" s="196">
        <v>3.5230000000000001</v>
      </c>
      <c r="M26" s="197" t="s">
        <v>76</v>
      </c>
      <c r="N26" s="198">
        <f t="shared" ref="N26" si="22">+(F26/L26)-1</f>
        <v>3.4942759012205507</v>
      </c>
      <c r="O26" s="199">
        <v>32</v>
      </c>
    </row>
    <row r="27" spans="1:15" s="2" customFormat="1" ht="35.1" customHeight="1">
      <c r="A27" s="11">
        <v>23</v>
      </c>
      <c r="B27" s="201" t="s">
        <v>51</v>
      </c>
      <c r="C27" s="187" t="s">
        <v>73</v>
      </c>
      <c r="D27" s="188">
        <v>3</v>
      </c>
      <c r="E27" s="189" t="s">
        <v>8</v>
      </c>
      <c r="F27" s="190">
        <v>15.877504999999999</v>
      </c>
      <c r="G27" s="191" t="s">
        <v>11</v>
      </c>
      <c r="H27" s="192">
        <v>0.93</v>
      </c>
      <c r="I27" s="200" t="s">
        <v>151</v>
      </c>
      <c r="J27" s="194">
        <f t="shared" ref="J27" si="23">(F27*1000)/(8250*0.93)</f>
        <v>2.0694043662430759</v>
      </c>
      <c r="K27" s="195">
        <f t="shared" si="18"/>
        <v>289.103489631299</v>
      </c>
      <c r="L27" s="196">
        <v>3.5289429999999999</v>
      </c>
      <c r="M27" s="197" t="s">
        <v>76</v>
      </c>
      <c r="N27" s="198">
        <f t="shared" ref="N27" si="24">+(F27/L27)-1</f>
        <v>3.499223988599419</v>
      </c>
      <c r="O27" s="199">
        <v>35</v>
      </c>
    </row>
    <row r="28" spans="1:15" s="2" customFormat="1" ht="35.1" customHeight="1">
      <c r="A28" s="11">
        <v>24</v>
      </c>
      <c r="B28" s="186" t="s">
        <v>59</v>
      </c>
      <c r="C28" s="187" t="s">
        <v>69</v>
      </c>
      <c r="D28" s="188">
        <v>3</v>
      </c>
      <c r="E28" s="189" t="s">
        <v>8</v>
      </c>
      <c r="F28" s="190">
        <v>15.885476000000001</v>
      </c>
      <c r="G28" s="191" t="s">
        <v>11</v>
      </c>
      <c r="H28" s="192">
        <v>0.93</v>
      </c>
      <c r="I28" s="200" t="s">
        <v>145</v>
      </c>
      <c r="J28" s="194">
        <f>(F28*1000)/(8250*0.93)</f>
        <v>2.0704432714239167</v>
      </c>
      <c r="K28" s="195">
        <f t="shared" si="18"/>
        <v>289.24862855053419</v>
      </c>
      <c r="L28" s="196">
        <v>3.5321039999999999</v>
      </c>
      <c r="M28" s="197" t="s">
        <v>76</v>
      </c>
      <c r="N28" s="198">
        <f>+(F28/L28)-1</f>
        <v>3.4974542085963494</v>
      </c>
      <c r="O28" s="199">
        <v>34</v>
      </c>
    </row>
    <row r="29" spans="1:15" s="2" customFormat="1" ht="35.1" customHeight="1">
      <c r="A29" s="11">
        <v>25</v>
      </c>
      <c r="B29" s="202" t="s">
        <v>60</v>
      </c>
      <c r="C29" s="203" t="s">
        <v>69</v>
      </c>
      <c r="D29" s="204">
        <v>3</v>
      </c>
      <c r="E29" s="205" t="s">
        <v>8</v>
      </c>
      <c r="F29" s="206">
        <v>15.895738</v>
      </c>
      <c r="G29" s="207" t="s">
        <v>11</v>
      </c>
      <c r="H29" s="208">
        <v>0.93</v>
      </c>
      <c r="I29" s="209" t="s">
        <v>144</v>
      </c>
      <c r="J29" s="210">
        <f>(F29*1000)/(8250*0.93)</f>
        <v>2.0717807754969044</v>
      </c>
      <c r="K29" s="211">
        <f t="shared" si="18"/>
        <v>289.43548284600411</v>
      </c>
      <c r="L29" s="212">
        <v>3.5406029999999999</v>
      </c>
      <c r="M29" s="213" t="s">
        <v>76</v>
      </c>
      <c r="N29" s="214">
        <f t="shared" ref="N29" si="25">+(F29/L29)-1</f>
        <v>3.4895567224001107</v>
      </c>
      <c r="O29" s="215">
        <v>31</v>
      </c>
    </row>
    <row r="30" spans="1:15" s="2" customFormat="1" ht="53.25" customHeight="1">
      <c r="A30" s="11">
        <v>26</v>
      </c>
      <c r="B30" s="216" t="s">
        <v>85</v>
      </c>
      <c r="C30" s="203" t="s">
        <v>70</v>
      </c>
      <c r="D30" s="204">
        <v>3</v>
      </c>
      <c r="E30" s="205" t="s">
        <v>8</v>
      </c>
      <c r="F30" s="206">
        <v>15.892448</v>
      </c>
      <c r="G30" s="207" t="s">
        <v>11</v>
      </c>
      <c r="H30" s="208">
        <v>0.93</v>
      </c>
      <c r="I30" s="209" t="s">
        <v>139</v>
      </c>
      <c r="J30" s="210">
        <f>(F30*1000)/(8250*0.93)</f>
        <v>2.0713519713261648</v>
      </c>
      <c r="K30" s="211">
        <f t="shared" si="18"/>
        <v>289.37557730789302</v>
      </c>
      <c r="L30" s="212">
        <v>3.535323</v>
      </c>
      <c r="M30" s="213" t="s">
        <v>76</v>
      </c>
      <c r="N30" s="214">
        <f>+(F30/L30)-1</f>
        <v>3.4953312611040062</v>
      </c>
      <c r="O30" s="215">
        <v>33</v>
      </c>
    </row>
    <row r="31" spans="1:15" s="2" customFormat="1" ht="35.1" customHeight="1">
      <c r="A31" s="11">
        <v>27</v>
      </c>
      <c r="B31" s="217" t="s">
        <v>67</v>
      </c>
      <c r="C31" s="203" t="s">
        <v>99</v>
      </c>
      <c r="D31" s="204">
        <v>3</v>
      </c>
      <c r="E31" s="205" t="s">
        <v>8</v>
      </c>
      <c r="F31" s="206">
        <v>15.900774</v>
      </c>
      <c r="G31" s="207" t="s">
        <v>11</v>
      </c>
      <c r="H31" s="208">
        <v>0.93</v>
      </c>
      <c r="I31" s="209" t="s">
        <v>97</v>
      </c>
      <c r="J31" s="210">
        <f t="shared" ref="J31" si="26">(F31*1000)/(8250*0.93)</f>
        <v>2.0724371456500488</v>
      </c>
      <c r="K31" s="211">
        <f t="shared" si="18"/>
        <v>289.5271801985657</v>
      </c>
      <c r="L31" s="212">
        <v>3.5479669999999999</v>
      </c>
      <c r="M31" s="213" t="s">
        <v>76</v>
      </c>
      <c r="N31" s="214">
        <f>+(F31/L31)-1</f>
        <v>3.481657805723672</v>
      </c>
      <c r="O31" s="215">
        <v>29</v>
      </c>
    </row>
    <row r="32" spans="1:15" s="2" customFormat="1" ht="35.1" customHeight="1">
      <c r="A32" s="11">
        <v>28</v>
      </c>
      <c r="B32" s="216" t="s">
        <v>61</v>
      </c>
      <c r="C32" s="203" t="s">
        <v>72</v>
      </c>
      <c r="D32" s="204">
        <v>3</v>
      </c>
      <c r="E32" s="205" t="s">
        <v>8</v>
      </c>
      <c r="F32" s="206">
        <v>15.908581</v>
      </c>
      <c r="G32" s="207" t="s">
        <v>11</v>
      </c>
      <c r="H32" s="208">
        <v>0.93</v>
      </c>
      <c r="I32" s="209" t="s">
        <v>150</v>
      </c>
      <c r="J32" s="210">
        <f>(F32*1000)/(8250*0.93)</f>
        <v>2.0734546757901597</v>
      </c>
      <c r="K32" s="211">
        <f t="shared" si="0"/>
        <v>289.6693329450805</v>
      </c>
      <c r="L32" s="212">
        <v>3.5506380000000002</v>
      </c>
      <c r="M32" s="213" t="s">
        <v>76</v>
      </c>
      <c r="N32" s="214">
        <f t="shared" ref="N32:N33" si="27">+(F32/L32)-1</f>
        <v>3.4804851973082016</v>
      </c>
      <c r="O32" s="215">
        <v>28</v>
      </c>
    </row>
    <row r="33" spans="1:15" s="2" customFormat="1" ht="48.75" customHeight="1">
      <c r="A33" s="11">
        <v>29</v>
      </c>
      <c r="B33" s="216" t="s">
        <v>86</v>
      </c>
      <c r="C33" s="203" t="s">
        <v>70</v>
      </c>
      <c r="D33" s="204">
        <v>3</v>
      </c>
      <c r="E33" s="205" t="s">
        <v>8</v>
      </c>
      <c r="F33" s="206">
        <v>15.937779000000001</v>
      </c>
      <c r="G33" s="207" t="s">
        <v>11</v>
      </c>
      <c r="H33" s="208">
        <v>0.93</v>
      </c>
      <c r="I33" s="209" t="s">
        <v>138</v>
      </c>
      <c r="J33" s="210">
        <f>(F33*1000)/(8250*0.93)</f>
        <v>2.0772602150537636</v>
      </c>
      <c r="K33" s="211">
        <f t="shared" si="0"/>
        <v>290.20098093953897</v>
      </c>
      <c r="L33" s="212">
        <v>3.5657510000000001</v>
      </c>
      <c r="M33" s="213" t="s">
        <v>76</v>
      </c>
      <c r="N33" s="214">
        <f t="shared" si="27"/>
        <v>3.4696836655167456</v>
      </c>
      <c r="O33" s="215">
        <v>26</v>
      </c>
    </row>
    <row r="34" spans="1:15" ht="35.25" customHeight="1">
      <c r="A34" s="11">
        <v>30</v>
      </c>
      <c r="B34" s="232" t="s">
        <v>68</v>
      </c>
      <c r="C34" s="219" t="s">
        <v>99</v>
      </c>
      <c r="D34" s="220">
        <v>3</v>
      </c>
      <c r="E34" s="221" t="s">
        <v>8</v>
      </c>
      <c r="F34" s="222">
        <v>15.963467</v>
      </c>
      <c r="G34" s="223" t="s">
        <v>11</v>
      </c>
      <c r="H34" s="224">
        <v>0.93</v>
      </c>
      <c r="I34" s="225" t="s">
        <v>96</v>
      </c>
      <c r="J34" s="226">
        <f t="shared" ref="J34" si="28">(F34*1000)/(8250*0.93)</f>
        <v>2.0806082763115019</v>
      </c>
      <c r="K34" s="227">
        <f>+(J34/$J$5)*100</f>
        <v>290.66871755443208</v>
      </c>
      <c r="L34" s="228">
        <v>3.5831940000000002</v>
      </c>
      <c r="M34" s="229" t="s">
        <v>76</v>
      </c>
      <c r="N34" s="230">
        <f>+(F34/L34)-1</f>
        <v>3.4550942538975002</v>
      </c>
      <c r="O34" s="231">
        <v>25</v>
      </c>
    </row>
    <row r="35" spans="1:15" s="2" customFormat="1" ht="35.1" customHeight="1">
      <c r="A35" s="11">
        <v>31</v>
      </c>
      <c r="B35" s="232" t="s">
        <v>63</v>
      </c>
      <c r="C35" s="219" t="s">
        <v>73</v>
      </c>
      <c r="D35" s="220">
        <v>3</v>
      </c>
      <c r="E35" s="221" t="s">
        <v>8</v>
      </c>
      <c r="F35" s="222">
        <v>15.977509</v>
      </c>
      <c r="G35" s="223" t="s">
        <v>11</v>
      </c>
      <c r="H35" s="224">
        <v>0.93</v>
      </c>
      <c r="I35" s="225" t="s">
        <v>149</v>
      </c>
      <c r="J35" s="226">
        <f>(F35*1000)/(8250*0.93)</f>
        <v>2.0824384490061911</v>
      </c>
      <c r="K35" s="227">
        <f>+(J35/$J$5)*100</f>
        <v>290.92439948943405</v>
      </c>
      <c r="L35" s="228">
        <v>3.5899830000000001</v>
      </c>
      <c r="M35" s="229" t="s">
        <v>76</v>
      </c>
      <c r="N35" s="230">
        <f>+(F35/L35)-1</f>
        <v>3.4505806852010164</v>
      </c>
      <c r="O35" s="231">
        <v>24</v>
      </c>
    </row>
    <row r="36" spans="1:15" s="2" customFormat="1" ht="35.1" customHeight="1">
      <c r="A36" s="11">
        <v>32</v>
      </c>
      <c r="B36" s="345" t="s">
        <v>34</v>
      </c>
      <c r="C36" s="346" t="s">
        <v>28</v>
      </c>
      <c r="D36" s="347">
        <v>6</v>
      </c>
      <c r="E36" s="348" t="s">
        <v>5</v>
      </c>
      <c r="F36" s="349">
        <v>21.123419999999999</v>
      </c>
      <c r="G36" s="350" t="s">
        <v>10</v>
      </c>
      <c r="H36" s="351">
        <v>0.92</v>
      </c>
      <c r="I36" s="352" t="s">
        <v>112</v>
      </c>
      <c r="J36" s="353">
        <f>(F36*1000)/(11000*0.92)</f>
        <v>2.0872944664031619</v>
      </c>
      <c r="K36" s="354">
        <f>+(J36/$J$5)*100</f>
        <v>291.6028031876553</v>
      </c>
      <c r="L36" s="355">
        <v>12.4261851694915</v>
      </c>
      <c r="M36" s="356" t="s">
        <v>10</v>
      </c>
      <c r="N36" s="357">
        <f>+(F36/L36)-1</f>
        <v>0.69991189668264098</v>
      </c>
      <c r="O36" s="358">
        <v>2</v>
      </c>
    </row>
    <row r="37" spans="1:15" s="2" customFormat="1" ht="34.5" customHeight="1">
      <c r="A37" s="11">
        <v>33</v>
      </c>
      <c r="B37" s="218" t="s">
        <v>62</v>
      </c>
      <c r="C37" s="219" t="s">
        <v>69</v>
      </c>
      <c r="D37" s="220">
        <v>3</v>
      </c>
      <c r="E37" s="221" t="s">
        <v>8</v>
      </c>
      <c r="F37" s="222">
        <v>16.030736000000001</v>
      </c>
      <c r="G37" s="223" t="s">
        <v>11</v>
      </c>
      <c r="H37" s="224">
        <v>0.93</v>
      </c>
      <c r="I37" s="225" t="s">
        <v>143</v>
      </c>
      <c r="J37" s="226">
        <f>(F37*1000)/(8250*0.93)</f>
        <v>2.0893758227435648</v>
      </c>
      <c r="K37" s="227">
        <f t="shared" si="0"/>
        <v>291.89357641254668</v>
      </c>
      <c r="L37" s="228">
        <v>3.576155</v>
      </c>
      <c r="M37" s="229" t="s">
        <v>76</v>
      </c>
      <c r="N37" s="230">
        <f t="shared" ref="N37" si="29">+(F37/L37)-1</f>
        <v>3.4826737096126985</v>
      </c>
      <c r="O37" s="231">
        <v>30</v>
      </c>
    </row>
    <row r="38" spans="1:15" s="2" customFormat="1" ht="49.5" customHeight="1">
      <c r="A38" s="11">
        <v>34</v>
      </c>
      <c r="B38" s="232" t="s">
        <v>87</v>
      </c>
      <c r="C38" s="219" t="s">
        <v>71</v>
      </c>
      <c r="D38" s="220">
        <v>3</v>
      </c>
      <c r="E38" s="221" t="s">
        <v>8</v>
      </c>
      <c r="F38" s="222">
        <v>16.067360000000001</v>
      </c>
      <c r="G38" s="223" t="s">
        <v>11</v>
      </c>
      <c r="H38" s="224">
        <v>0.93</v>
      </c>
      <c r="I38" s="225" t="s">
        <v>137</v>
      </c>
      <c r="J38" s="226">
        <f>(F38*1000)/(8250*0.93)</f>
        <v>2.0941492342782668</v>
      </c>
      <c r="K38" s="227">
        <f>+(J38/$J$5)*100</f>
        <v>292.56043976445596</v>
      </c>
      <c r="L38" s="228">
        <v>3.682229</v>
      </c>
      <c r="M38" s="229" t="s">
        <v>76</v>
      </c>
      <c r="N38" s="230">
        <f>+(F38/L38)-1</f>
        <v>3.3634874419814738</v>
      </c>
      <c r="O38" s="231">
        <v>18</v>
      </c>
    </row>
    <row r="39" spans="1:15" s="2" customFormat="1" ht="35.1" customHeight="1">
      <c r="A39" s="11">
        <v>35</v>
      </c>
      <c r="B39" s="233" t="s">
        <v>63</v>
      </c>
      <c r="C39" s="234" t="s">
        <v>99</v>
      </c>
      <c r="D39" s="235">
        <v>3</v>
      </c>
      <c r="E39" s="236" t="s">
        <v>8</v>
      </c>
      <c r="F39" s="237">
        <v>16.082076000000001</v>
      </c>
      <c r="G39" s="238" t="s">
        <v>11</v>
      </c>
      <c r="H39" s="239">
        <v>0.93</v>
      </c>
      <c r="I39" s="240" t="s">
        <v>155</v>
      </c>
      <c r="J39" s="241">
        <f>(F39*1000)/(8250*0.93)</f>
        <v>2.0960672531769307</v>
      </c>
      <c r="K39" s="242">
        <f>+(J39/$J$5)*100</f>
        <v>292.82839414100408</v>
      </c>
      <c r="L39" s="243">
        <v>3.6460530000000002</v>
      </c>
      <c r="M39" s="244" t="s">
        <v>76</v>
      </c>
      <c r="N39" s="245">
        <f>+(F39/L39)-1</f>
        <v>3.4108179447748013</v>
      </c>
      <c r="O39" s="246">
        <v>20</v>
      </c>
    </row>
    <row r="40" spans="1:15" s="2" customFormat="1" ht="35.1" customHeight="1">
      <c r="A40" s="11">
        <v>36</v>
      </c>
      <c r="B40" s="247" t="s">
        <v>64</v>
      </c>
      <c r="C40" s="234" t="s">
        <v>19</v>
      </c>
      <c r="D40" s="235">
        <v>3</v>
      </c>
      <c r="E40" s="236" t="s">
        <v>8</v>
      </c>
      <c r="F40" s="237">
        <v>16.099530000000001</v>
      </c>
      <c r="G40" s="238" t="s">
        <v>11</v>
      </c>
      <c r="H40" s="239">
        <v>0.93</v>
      </c>
      <c r="I40" s="240" t="s">
        <v>134</v>
      </c>
      <c r="J40" s="241">
        <f>(F40*1000)/(8250*0.93)</f>
        <v>2.0983421309872923</v>
      </c>
      <c r="K40" s="242">
        <f>+(J40/$J$5)*100</f>
        <v>293.14620303528716</v>
      </c>
      <c r="L40" s="243">
        <v>3.6197020000000002</v>
      </c>
      <c r="M40" s="244" t="s">
        <v>76</v>
      </c>
      <c r="N40" s="245">
        <f>+(F40/L40)-1</f>
        <v>3.4477501186561765</v>
      </c>
      <c r="O40" s="246">
        <v>23</v>
      </c>
    </row>
    <row r="41" spans="1:15" s="2" customFormat="1" ht="35.1" customHeight="1">
      <c r="A41" s="11">
        <v>37</v>
      </c>
      <c r="B41" s="233" t="s">
        <v>54</v>
      </c>
      <c r="C41" s="234" t="s">
        <v>73</v>
      </c>
      <c r="D41" s="235">
        <v>3</v>
      </c>
      <c r="E41" s="236" t="s">
        <v>8</v>
      </c>
      <c r="F41" s="237">
        <v>16.127459000000002</v>
      </c>
      <c r="G41" s="238" t="s">
        <v>11</v>
      </c>
      <c r="H41" s="239">
        <v>0.93</v>
      </c>
      <c r="I41" s="240" t="s">
        <v>148</v>
      </c>
      <c r="J41" s="241">
        <f t="shared" ref="J41" si="30">(F41*1000)/(8250*0.93)</f>
        <v>2.1019822743564682</v>
      </c>
      <c r="K41" s="242">
        <f>+(J41/$J$5)*100</f>
        <v>293.65474460790284</v>
      </c>
      <c r="L41" s="243">
        <v>3.6905250000000001</v>
      </c>
      <c r="M41" s="244" t="s">
        <v>76</v>
      </c>
      <c r="N41" s="245">
        <f>+(F41/L41)-1</f>
        <v>3.369963352097602</v>
      </c>
      <c r="O41" s="246">
        <v>19</v>
      </c>
    </row>
    <row r="42" spans="1:15" s="2" customFormat="1" ht="34.5">
      <c r="A42" s="11">
        <v>38</v>
      </c>
      <c r="B42" s="359" t="s">
        <v>36</v>
      </c>
      <c r="C42" s="360" t="s">
        <v>29</v>
      </c>
      <c r="D42" s="361">
        <v>6</v>
      </c>
      <c r="E42" s="362" t="s">
        <v>6</v>
      </c>
      <c r="F42" s="363">
        <v>21.4675272033898</v>
      </c>
      <c r="G42" s="364" t="s">
        <v>10</v>
      </c>
      <c r="H42" s="365">
        <v>0.92</v>
      </c>
      <c r="I42" s="366" t="s">
        <v>111</v>
      </c>
      <c r="J42" s="367">
        <f>(F42*1000)/(11100*0.92)</f>
        <v>2.1021863693096163</v>
      </c>
      <c r="K42" s="368">
        <f>+(J42/$J$5)*100</f>
        <v>293.6832574322371</v>
      </c>
      <c r="L42" s="369">
        <v>12.359412796610201</v>
      </c>
      <c r="M42" s="370" t="s">
        <v>10</v>
      </c>
      <c r="N42" s="371">
        <f t="shared" ref="N42" si="31">+(F42/L42)-1</f>
        <v>0.73693747078968586</v>
      </c>
      <c r="O42" s="372">
        <v>4</v>
      </c>
    </row>
    <row r="43" spans="1:15" s="2" customFormat="1" ht="35.1" customHeight="1">
      <c r="A43" s="11">
        <v>39</v>
      </c>
      <c r="B43" s="218" t="s">
        <v>65</v>
      </c>
      <c r="C43" s="219" t="s">
        <v>69</v>
      </c>
      <c r="D43" s="220">
        <v>3</v>
      </c>
      <c r="E43" s="221" t="s">
        <v>8</v>
      </c>
      <c r="F43" s="222">
        <v>16.251543999999999</v>
      </c>
      <c r="G43" s="223" t="s">
        <v>11</v>
      </c>
      <c r="H43" s="224">
        <v>0.93</v>
      </c>
      <c r="I43" s="225" t="s">
        <v>142</v>
      </c>
      <c r="J43" s="226">
        <f t="shared" ref="J43" si="32">(F43*1000)/(8250*0.93)</f>
        <v>2.1181549690452917</v>
      </c>
      <c r="K43" s="227">
        <f>+(J43/$J$5)*100</f>
        <v>295.91413022994482</v>
      </c>
      <c r="L43" s="228">
        <v>3.625569</v>
      </c>
      <c r="M43" s="229" t="s">
        <v>76</v>
      </c>
      <c r="N43" s="230">
        <f t="shared" ref="N43" si="33">+(F43/L43)-1</f>
        <v>3.4824809567822319</v>
      </c>
      <c r="O43" s="231">
        <v>27</v>
      </c>
    </row>
    <row r="44" spans="1:15" s="2" customFormat="1" ht="34.5">
      <c r="A44" s="11">
        <v>40</v>
      </c>
      <c r="B44" s="233" t="s">
        <v>54</v>
      </c>
      <c r="C44" s="234" t="s">
        <v>18</v>
      </c>
      <c r="D44" s="235">
        <v>3</v>
      </c>
      <c r="E44" s="236" t="s">
        <v>8</v>
      </c>
      <c r="F44" s="237">
        <v>16.318593</v>
      </c>
      <c r="G44" s="238" t="s">
        <v>11</v>
      </c>
      <c r="H44" s="239">
        <v>0.93</v>
      </c>
      <c r="I44" s="240" t="s">
        <v>154</v>
      </c>
      <c r="J44" s="241">
        <f t="shared" ref="J44" si="34">(F44*1000)/(8250*0.93)</f>
        <v>2.1268938416422287</v>
      </c>
      <c r="K44" s="242">
        <f t="shared" si="0"/>
        <v>297.13498324660509</v>
      </c>
      <c r="L44" s="237">
        <v>3.7749799999999998</v>
      </c>
      <c r="M44" s="244" t="s">
        <v>76</v>
      </c>
      <c r="N44" s="245">
        <f t="shared" ref="N44" si="35">+(F44/L44)-1</f>
        <v>3.3228289951205046</v>
      </c>
      <c r="O44" s="246">
        <v>17</v>
      </c>
    </row>
    <row r="45" spans="1:15" s="2" customFormat="1" ht="34.5">
      <c r="A45" s="11">
        <v>41</v>
      </c>
      <c r="B45" s="373" t="s">
        <v>30</v>
      </c>
      <c r="C45" s="374" t="s">
        <v>27</v>
      </c>
      <c r="D45" s="375">
        <v>6</v>
      </c>
      <c r="E45" s="376" t="s">
        <v>5</v>
      </c>
      <c r="F45" s="377">
        <v>21.7419962335217</v>
      </c>
      <c r="G45" s="378" t="s">
        <v>10</v>
      </c>
      <c r="H45" s="379">
        <v>0.9</v>
      </c>
      <c r="I45" s="380" t="s">
        <v>104</v>
      </c>
      <c r="J45" s="381">
        <f>(F45*1000)/(11000*0.9)</f>
        <v>2.1961612357092624</v>
      </c>
      <c r="K45" s="382">
        <f>+(J45/$J$5)*100</f>
        <v>306.81189592211138</v>
      </c>
      <c r="L45" s="383">
        <v>12.900188323917099</v>
      </c>
      <c r="M45" s="384" t="s">
        <v>10</v>
      </c>
      <c r="N45" s="385">
        <f t="shared" ref="N45" si="36">+(F45/L45)-1</f>
        <v>0.68540145985402301</v>
      </c>
      <c r="O45" s="386">
        <v>1</v>
      </c>
    </row>
    <row r="46" spans="1:15" s="2" customFormat="1" ht="34.5">
      <c r="A46" s="11">
        <v>42</v>
      </c>
      <c r="B46" s="247" t="s">
        <v>66</v>
      </c>
      <c r="C46" s="234" t="s">
        <v>19</v>
      </c>
      <c r="D46" s="235">
        <v>3</v>
      </c>
      <c r="E46" s="236" t="s">
        <v>8</v>
      </c>
      <c r="F46" s="237">
        <v>16.881468999999999</v>
      </c>
      <c r="G46" s="238" t="s">
        <v>11</v>
      </c>
      <c r="H46" s="239">
        <v>0.93</v>
      </c>
      <c r="I46" s="240" t="s">
        <v>133</v>
      </c>
      <c r="J46" s="241">
        <f>(F46*1000)/(8250*0.93)</f>
        <v>2.2002566308243727</v>
      </c>
      <c r="K46" s="242">
        <f>+(J46/$J$5)*100</f>
        <v>307.38403785749682</v>
      </c>
      <c r="L46" s="243">
        <v>3.9306230000000002</v>
      </c>
      <c r="M46" s="244" t="s">
        <v>76</v>
      </c>
      <c r="N46" s="245">
        <f>+(F46/L46)-1</f>
        <v>3.2948583468829238</v>
      </c>
      <c r="O46" s="246">
        <v>14</v>
      </c>
    </row>
    <row r="47" spans="1:15" s="2" customFormat="1" ht="34.5">
      <c r="A47" s="11">
        <v>43</v>
      </c>
      <c r="B47" s="26" t="s">
        <v>35</v>
      </c>
      <c r="C47" s="27" t="s">
        <v>93</v>
      </c>
      <c r="D47" s="28">
        <v>8</v>
      </c>
      <c r="E47" s="29" t="s">
        <v>7</v>
      </c>
      <c r="F47" s="38">
        <v>26.40657908</v>
      </c>
      <c r="G47" s="30" t="s">
        <v>10</v>
      </c>
      <c r="H47" s="31">
        <v>0.84</v>
      </c>
      <c r="I47" s="32" t="s">
        <v>131</v>
      </c>
      <c r="J47" s="33">
        <f>(F47*1000)/(10256*0.84)</f>
        <v>3.0651719643785755</v>
      </c>
      <c r="K47" s="34">
        <f t="shared" si="0"/>
        <v>428.21592805984289</v>
      </c>
      <c r="L47" s="40">
        <v>8.2138200782268598</v>
      </c>
      <c r="M47" s="35" t="s">
        <v>10</v>
      </c>
      <c r="N47" s="36">
        <f>+(F47/L47)-1</f>
        <v>2.2148962149777769</v>
      </c>
      <c r="O47" s="37">
        <v>11</v>
      </c>
    </row>
    <row r="48" spans="1:15" s="2" customFormat="1" ht="35.1" customHeight="1">
      <c r="A48" s="11">
        <v>44</v>
      </c>
      <c r="B48" s="262" t="s">
        <v>20</v>
      </c>
      <c r="C48" s="263" t="s">
        <v>21</v>
      </c>
      <c r="D48" s="264">
        <v>5</v>
      </c>
      <c r="E48" s="265" t="s">
        <v>22</v>
      </c>
      <c r="F48" s="266">
        <v>24.707000000000001</v>
      </c>
      <c r="G48" s="267" t="s">
        <v>39</v>
      </c>
      <c r="H48" s="268">
        <v>0.93</v>
      </c>
      <c r="I48" s="269" t="s">
        <v>128</v>
      </c>
      <c r="J48" s="270">
        <f>(F48*1000)/(8250*0.93)</f>
        <v>3.2202020202020201</v>
      </c>
      <c r="K48" s="271">
        <f>+(J48/$J$5)*100</f>
        <v>449.87420368127761</v>
      </c>
      <c r="L48" s="275">
        <v>6.9960000000000004</v>
      </c>
      <c r="M48" s="272" t="s">
        <v>76</v>
      </c>
      <c r="N48" s="273">
        <f t="shared" ref="N48" si="37">+(F48/L48)-1</f>
        <v>2.5315894797026872</v>
      </c>
      <c r="O48" s="274">
        <v>13</v>
      </c>
    </row>
    <row r="49" spans="1:15" s="2" customFormat="1" ht="35.1" customHeight="1">
      <c r="A49" s="11">
        <v>45</v>
      </c>
      <c r="B49" s="276" t="s">
        <v>37</v>
      </c>
      <c r="C49" s="277" t="s">
        <v>21</v>
      </c>
      <c r="D49" s="278">
        <v>5</v>
      </c>
      <c r="E49" s="279" t="s">
        <v>22</v>
      </c>
      <c r="F49" s="280">
        <v>25.353999999999999</v>
      </c>
      <c r="G49" s="281" t="s">
        <v>39</v>
      </c>
      <c r="H49" s="282">
        <v>0.93</v>
      </c>
      <c r="I49" s="283" t="s">
        <v>129</v>
      </c>
      <c r="J49" s="284">
        <f>(F49*1000)/(8250*0.93)</f>
        <v>3.3045291625936786</v>
      </c>
      <c r="K49" s="285">
        <f>+(J49/$J$5)*100</f>
        <v>461.65501923078932</v>
      </c>
      <c r="L49" s="280">
        <v>7.2530000000000001</v>
      </c>
      <c r="M49" s="286" t="s">
        <v>76</v>
      </c>
      <c r="N49" s="287">
        <f>+(F49/L49)-1</f>
        <v>2.4956569695298496</v>
      </c>
      <c r="O49" s="288">
        <v>12</v>
      </c>
    </row>
    <row r="50" spans="1:15" s="2" customFormat="1" ht="34.5">
      <c r="A50" s="11">
        <v>46</v>
      </c>
      <c r="B50" s="247" t="s">
        <v>67</v>
      </c>
      <c r="C50" s="234" t="s">
        <v>100</v>
      </c>
      <c r="D50" s="235">
        <v>3</v>
      </c>
      <c r="E50" s="236" t="s">
        <v>8</v>
      </c>
      <c r="F50" s="237">
        <v>25.97983</v>
      </c>
      <c r="G50" s="238" t="s">
        <v>11</v>
      </c>
      <c r="H50" s="239">
        <v>0.93</v>
      </c>
      <c r="I50" s="240" t="s">
        <v>158</v>
      </c>
      <c r="J50" s="241">
        <f>(F50*1000)/(8250*0.93)</f>
        <v>3.3860971000325835</v>
      </c>
      <c r="K50" s="242">
        <f>+(J50/$J$5)*100</f>
        <v>473.05036358218177</v>
      </c>
      <c r="L50" s="243">
        <v>3.5479669999999999</v>
      </c>
      <c r="M50" s="244" t="s">
        <v>76</v>
      </c>
      <c r="N50" s="245">
        <f>+(F50/L50)-1</f>
        <v>6.3224553666930952</v>
      </c>
      <c r="O50" s="246">
        <v>45</v>
      </c>
    </row>
    <row r="51" spans="1:15" ht="34.5">
      <c r="A51" s="11">
        <v>47</v>
      </c>
      <c r="B51" s="233" t="s">
        <v>68</v>
      </c>
      <c r="C51" s="234" t="s">
        <v>100</v>
      </c>
      <c r="D51" s="235">
        <v>3</v>
      </c>
      <c r="E51" s="236" t="s">
        <v>8</v>
      </c>
      <c r="F51" s="237">
        <v>26.044453000000001</v>
      </c>
      <c r="G51" s="238" t="s">
        <v>11</v>
      </c>
      <c r="H51" s="239">
        <v>0.93</v>
      </c>
      <c r="I51" s="240" t="s">
        <v>156</v>
      </c>
      <c r="J51" s="241">
        <f t="shared" ref="J51" si="38">(F51*1000)/(8250*0.93)</f>
        <v>3.3945197784294558</v>
      </c>
      <c r="K51" s="242">
        <f t="shared" ref="K51" si="39">+(J51/$J$5)*100</f>
        <v>474.227043092624</v>
      </c>
      <c r="L51" s="243">
        <v>3.5831940000000002</v>
      </c>
      <c r="M51" s="244" t="s">
        <v>76</v>
      </c>
      <c r="N51" s="245">
        <f t="shared" ref="N51" si="40">+(F51/L51)-1</f>
        <v>6.2685020682664678</v>
      </c>
      <c r="O51" s="246">
        <v>44</v>
      </c>
    </row>
    <row r="52" spans="1:15" s="2" customFormat="1" ht="34.5">
      <c r="A52" s="11">
        <v>48</v>
      </c>
      <c r="B52" s="233" t="s">
        <v>63</v>
      </c>
      <c r="C52" s="234" t="s">
        <v>100</v>
      </c>
      <c r="D52" s="235">
        <v>3</v>
      </c>
      <c r="E52" s="236" t="s">
        <v>8</v>
      </c>
      <c r="F52" s="237">
        <v>26.159769000000001</v>
      </c>
      <c r="G52" s="238" t="s">
        <v>11</v>
      </c>
      <c r="H52" s="239">
        <v>0.93</v>
      </c>
      <c r="I52" s="240" t="s">
        <v>157</v>
      </c>
      <c r="J52" s="241">
        <f>(F52*1000)/(8250*0.93)</f>
        <v>3.409549560117302</v>
      </c>
      <c r="K52" s="242">
        <f t="shared" ref="K52" si="41">+(J52/$J$5)*100</f>
        <v>476.32675951597412</v>
      </c>
      <c r="L52" s="243">
        <v>3.6460530000000002</v>
      </c>
      <c r="M52" s="244" t="s">
        <v>76</v>
      </c>
      <c r="N52" s="245">
        <f t="shared" ref="N52" si="42">+(F52/L52)-1</f>
        <v>6.1748186326419283</v>
      </c>
      <c r="O52" s="246">
        <v>43</v>
      </c>
    </row>
    <row r="53" spans="1:15" s="2" customFormat="1" ht="36.75" customHeight="1" thickBot="1">
      <c r="A53" s="11">
        <v>49</v>
      </c>
      <c r="B53" s="12" t="s">
        <v>24</v>
      </c>
      <c r="C53" s="13" t="s">
        <v>25</v>
      </c>
      <c r="D53" s="23">
        <v>7</v>
      </c>
      <c r="E53" s="14" t="s">
        <v>4</v>
      </c>
      <c r="F53" s="39">
        <v>4.3529516900000003</v>
      </c>
      <c r="G53" s="15" t="s">
        <v>12</v>
      </c>
      <c r="H53" s="16">
        <v>0.99</v>
      </c>
      <c r="I53" s="17" t="s">
        <v>90</v>
      </c>
      <c r="J53" s="18">
        <f>(F53*1000)/(860*0.99)</f>
        <v>5.1126987197556968</v>
      </c>
      <c r="K53" s="19">
        <f t="shared" si="0"/>
        <v>714.26303405277849</v>
      </c>
      <c r="L53" s="22">
        <v>0.86829699999999999</v>
      </c>
      <c r="M53" s="20" t="s">
        <v>12</v>
      </c>
      <c r="N53" s="21">
        <f>+(F53/L53)-1</f>
        <v>4.0132059537232081</v>
      </c>
      <c r="O53" s="125">
        <v>19</v>
      </c>
    </row>
    <row r="54" spans="1:15" s="2" customFormat="1" ht="22.5" customHeight="1">
      <c r="A54" s="387"/>
      <c r="B54" s="388"/>
      <c r="C54" s="388"/>
      <c r="D54" s="389"/>
      <c r="E54" s="390" t="s">
        <v>1</v>
      </c>
      <c r="F54" s="391"/>
      <c r="G54" s="391"/>
      <c r="H54" s="391"/>
      <c r="I54" s="391"/>
      <c r="J54" s="391"/>
      <c r="K54" s="391"/>
      <c r="L54" s="391"/>
      <c r="M54" s="392"/>
      <c r="N54" s="393" t="s">
        <v>42</v>
      </c>
      <c r="O54" s="394"/>
    </row>
    <row r="55" spans="1:15" s="2" customFormat="1" ht="22.5" customHeight="1">
      <c r="A55" s="395"/>
      <c r="B55" s="396"/>
      <c r="C55" s="396"/>
      <c r="D55" s="397"/>
      <c r="E55" s="398" t="s">
        <v>117</v>
      </c>
      <c r="F55" s="399"/>
      <c r="G55" s="399"/>
      <c r="H55" s="399"/>
      <c r="I55" s="400"/>
      <c r="J55" s="401" t="s">
        <v>118</v>
      </c>
      <c r="K55" s="398"/>
      <c r="L55" s="398"/>
      <c r="M55" s="402"/>
      <c r="N55" s="403"/>
      <c r="O55" s="404"/>
    </row>
    <row r="56" spans="1:15" s="2" customFormat="1" ht="18" customHeight="1">
      <c r="A56" s="122" t="s">
        <v>40</v>
      </c>
      <c r="B56" s="123"/>
      <c r="C56" s="123"/>
      <c r="D56" s="24">
        <v>12</v>
      </c>
      <c r="E56" s="124">
        <v>18.6587</v>
      </c>
      <c r="F56" s="124"/>
      <c r="G56" s="124"/>
      <c r="H56" s="118" t="s">
        <v>14</v>
      </c>
      <c r="I56" s="119"/>
      <c r="J56" s="120">
        <v>9.6889000000000003</v>
      </c>
      <c r="K56" s="121"/>
      <c r="L56" s="118" t="s">
        <v>14</v>
      </c>
      <c r="M56" s="119"/>
      <c r="N56" s="110">
        <f>+(E56/J56)-1</f>
        <v>0.92578104841622877</v>
      </c>
      <c r="O56" s="111"/>
    </row>
    <row r="57" spans="1:15" s="2" customFormat="1" ht="18" thickBot="1">
      <c r="A57" s="89" t="s">
        <v>16</v>
      </c>
      <c r="B57" s="90"/>
      <c r="C57" s="90"/>
      <c r="D57" s="25">
        <v>12</v>
      </c>
      <c r="E57" s="91">
        <v>18.2239</v>
      </c>
      <c r="F57" s="91"/>
      <c r="G57" s="91"/>
      <c r="H57" s="92" t="s">
        <v>14</v>
      </c>
      <c r="I57" s="93"/>
      <c r="J57" s="94">
        <v>11.2262</v>
      </c>
      <c r="K57" s="95"/>
      <c r="L57" s="92" t="s">
        <v>14</v>
      </c>
      <c r="M57" s="93"/>
      <c r="N57" s="84">
        <f>+(E57/J57)-1</f>
        <v>0.62333648073257208</v>
      </c>
      <c r="O57" s="85"/>
    </row>
    <row r="58" spans="1:15" s="2" customFormat="1" ht="18" customHeight="1" thickBot="1">
      <c r="A58" s="86" t="s">
        <v>44</v>
      </c>
      <c r="B58" s="87"/>
      <c r="C58" s="87"/>
      <c r="D58" s="87"/>
      <c r="E58" s="87"/>
      <c r="F58" s="87"/>
      <c r="G58" s="87"/>
      <c r="H58" s="87"/>
      <c r="I58" s="87"/>
      <c r="J58" s="87"/>
      <c r="K58" s="87"/>
      <c r="L58" s="87"/>
      <c r="M58" s="87"/>
      <c r="N58" s="87"/>
      <c r="O58" s="88"/>
    </row>
    <row r="59" spans="1:15" s="2" customFormat="1" ht="18" customHeight="1" thickBot="1">
      <c r="A59" s="112" t="s">
        <v>0</v>
      </c>
      <c r="B59" s="113"/>
      <c r="C59" s="113"/>
      <c r="D59" s="113"/>
      <c r="E59" s="113"/>
      <c r="F59" s="113"/>
      <c r="G59" s="113"/>
      <c r="H59" s="113"/>
      <c r="I59" s="113"/>
      <c r="J59" s="113"/>
      <c r="K59" s="113"/>
      <c r="L59" s="113"/>
      <c r="M59" s="113"/>
      <c r="N59" s="113"/>
      <c r="O59" s="114"/>
    </row>
    <row r="60" spans="1:15" s="2" customFormat="1" ht="17.25">
      <c r="A60" s="115" t="s">
        <v>49</v>
      </c>
      <c r="B60" s="116"/>
      <c r="C60" s="116"/>
      <c r="D60" s="116"/>
      <c r="E60" s="116"/>
      <c r="F60" s="116"/>
      <c r="G60" s="116"/>
      <c r="H60" s="116"/>
      <c r="I60" s="116"/>
      <c r="J60" s="116"/>
      <c r="K60" s="116"/>
      <c r="L60" s="116"/>
      <c r="M60" s="116"/>
      <c r="N60" s="116"/>
      <c r="O60" s="117"/>
    </row>
    <row r="61" spans="1:15" s="2" customFormat="1" ht="33.950000000000003" customHeight="1">
      <c r="A61" s="41" t="s">
        <v>48</v>
      </c>
      <c r="B61" s="42"/>
      <c r="C61" s="42"/>
      <c r="D61" s="42"/>
      <c r="E61" s="42"/>
      <c r="F61" s="42"/>
      <c r="G61" s="42"/>
      <c r="H61" s="42"/>
      <c r="I61" s="42"/>
      <c r="J61" s="42"/>
      <c r="K61" s="42"/>
      <c r="L61" s="42"/>
      <c r="M61" s="42"/>
      <c r="N61" s="42"/>
      <c r="O61" s="43"/>
    </row>
    <row r="62" spans="1:15" s="2" customFormat="1" ht="17.25">
      <c r="A62" s="41" t="s">
        <v>119</v>
      </c>
      <c r="B62" s="42"/>
      <c r="C62" s="42"/>
      <c r="D62" s="42"/>
      <c r="E62" s="42"/>
      <c r="F62" s="42"/>
      <c r="G62" s="42"/>
      <c r="H62" s="42"/>
      <c r="I62" s="42"/>
      <c r="J62" s="42"/>
      <c r="K62" s="42"/>
      <c r="L62" s="42"/>
      <c r="M62" s="42"/>
      <c r="N62" s="42"/>
      <c r="O62" s="43"/>
    </row>
    <row r="63" spans="1:15" s="2" customFormat="1" ht="17.25">
      <c r="A63" s="41" t="s">
        <v>120</v>
      </c>
      <c r="B63" s="42"/>
      <c r="C63" s="42"/>
      <c r="D63" s="42"/>
      <c r="E63" s="42"/>
      <c r="F63" s="42"/>
      <c r="G63" s="42"/>
      <c r="H63" s="42"/>
      <c r="I63" s="42"/>
      <c r="J63" s="42"/>
      <c r="K63" s="42"/>
      <c r="L63" s="42"/>
      <c r="M63" s="42"/>
      <c r="N63" s="42"/>
      <c r="O63" s="43"/>
    </row>
    <row r="64" spans="1:15" s="2" customFormat="1" ht="35.25" customHeight="1">
      <c r="A64" s="41" t="s">
        <v>127</v>
      </c>
      <c r="B64" s="42"/>
      <c r="C64" s="42"/>
      <c r="D64" s="42"/>
      <c r="E64" s="42"/>
      <c r="F64" s="42"/>
      <c r="G64" s="42"/>
      <c r="H64" s="42"/>
      <c r="I64" s="42"/>
      <c r="J64" s="42"/>
      <c r="K64" s="42"/>
      <c r="L64" s="42"/>
      <c r="M64" s="42"/>
      <c r="N64" s="42"/>
      <c r="O64" s="43"/>
    </row>
    <row r="65" spans="1:15" s="2" customFormat="1" ht="31.5" customHeight="1">
      <c r="A65" s="77" t="s">
        <v>121</v>
      </c>
      <c r="B65" s="78"/>
      <c r="C65" s="78"/>
      <c r="D65" s="78"/>
      <c r="E65" s="78"/>
      <c r="F65" s="78"/>
      <c r="G65" s="78"/>
      <c r="H65" s="78"/>
      <c r="I65" s="78"/>
      <c r="J65" s="78"/>
      <c r="K65" s="78"/>
      <c r="L65" s="78"/>
      <c r="M65" s="78"/>
      <c r="N65" s="78"/>
      <c r="O65" s="79"/>
    </row>
    <row r="66" spans="1:15" s="2" customFormat="1" ht="50.25" customHeight="1">
      <c r="A66" s="77" t="s">
        <v>122</v>
      </c>
      <c r="B66" s="80"/>
      <c r="C66" s="80"/>
      <c r="D66" s="80"/>
      <c r="E66" s="80"/>
      <c r="F66" s="80"/>
      <c r="G66" s="80"/>
      <c r="H66" s="80"/>
      <c r="I66" s="80"/>
      <c r="J66" s="80"/>
      <c r="K66" s="80"/>
      <c r="L66" s="80"/>
      <c r="M66" s="80"/>
      <c r="N66" s="80"/>
      <c r="O66" s="81"/>
    </row>
    <row r="67" spans="1:15" s="2" customFormat="1" ht="49.5" customHeight="1">
      <c r="A67" s="41" t="s">
        <v>123</v>
      </c>
      <c r="B67" s="42"/>
      <c r="C67" s="42"/>
      <c r="D67" s="42"/>
      <c r="E67" s="42"/>
      <c r="F67" s="42"/>
      <c r="G67" s="42"/>
      <c r="H67" s="42"/>
      <c r="I67" s="42"/>
      <c r="J67" s="42"/>
      <c r="K67" s="42"/>
      <c r="L67" s="42"/>
      <c r="M67" s="42"/>
      <c r="N67" s="42"/>
      <c r="O67" s="43"/>
    </row>
    <row r="68" spans="1:15" ht="80.25" customHeight="1">
      <c r="A68" s="41" t="s">
        <v>124</v>
      </c>
      <c r="B68" s="82"/>
      <c r="C68" s="82"/>
      <c r="D68" s="82"/>
      <c r="E68" s="82"/>
      <c r="F68" s="82"/>
      <c r="G68" s="82"/>
      <c r="H68" s="82"/>
      <c r="I68" s="82"/>
      <c r="J68" s="82"/>
      <c r="K68" s="82"/>
      <c r="L68" s="82"/>
      <c r="M68" s="82"/>
      <c r="N68" s="82"/>
      <c r="O68" s="83"/>
    </row>
    <row r="69" spans="1:15" ht="54.75" customHeight="1">
      <c r="A69" s="41" t="s">
        <v>125</v>
      </c>
      <c r="B69" s="42"/>
      <c r="C69" s="42"/>
      <c r="D69" s="42"/>
      <c r="E69" s="42"/>
      <c r="F69" s="42"/>
      <c r="G69" s="42"/>
      <c r="H69" s="42"/>
      <c r="I69" s="42"/>
      <c r="J69" s="42"/>
      <c r="K69" s="42"/>
      <c r="L69" s="42"/>
      <c r="M69" s="42"/>
      <c r="N69" s="42"/>
      <c r="O69" s="43"/>
    </row>
    <row r="70" spans="1:15" ht="52.5" customHeight="1">
      <c r="A70" s="77" t="s">
        <v>77</v>
      </c>
      <c r="B70" s="80"/>
      <c r="C70" s="80"/>
      <c r="D70" s="80"/>
      <c r="E70" s="80"/>
      <c r="F70" s="80"/>
      <c r="G70" s="80"/>
      <c r="H70" s="80"/>
      <c r="I70" s="80"/>
      <c r="J70" s="80"/>
      <c r="K70" s="80"/>
      <c r="L70" s="80"/>
      <c r="M70" s="80"/>
      <c r="N70" s="80"/>
      <c r="O70" s="81"/>
    </row>
    <row r="71" spans="1:15" ht="19.5" customHeight="1">
      <c r="A71" s="44" t="s">
        <v>126</v>
      </c>
      <c r="B71" s="45"/>
      <c r="C71" s="45"/>
      <c r="D71" s="45"/>
      <c r="E71" s="45"/>
      <c r="F71" s="45"/>
      <c r="G71" s="45"/>
      <c r="H71" s="45"/>
      <c r="I71" s="45"/>
      <c r="J71" s="45"/>
      <c r="K71" s="45"/>
      <c r="L71" s="45"/>
      <c r="M71" s="45"/>
      <c r="N71" s="45"/>
      <c r="O71" s="46"/>
    </row>
    <row r="72" spans="1:15" ht="65.25" customHeight="1">
      <c r="A72" s="107" t="s">
        <v>109</v>
      </c>
      <c r="B72" s="108"/>
      <c r="C72" s="108"/>
      <c r="D72" s="108"/>
      <c r="E72" s="108"/>
      <c r="F72" s="108"/>
      <c r="G72" s="108"/>
      <c r="H72" s="108"/>
      <c r="I72" s="108"/>
      <c r="J72" s="108"/>
      <c r="K72" s="108"/>
      <c r="L72" s="108"/>
      <c r="M72" s="108"/>
      <c r="N72" s="108"/>
      <c r="O72" s="109"/>
    </row>
    <row r="73" spans="1:15">
      <c r="A73" s="96" t="s">
        <v>106</v>
      </c>
      <c r="B73" s="97"/>
      <c r="C73" s="97"/>
      <c r="D73" s="97"/>
      <c r="E73" s="97"/>
      <c r="F73" s="97"/>
      <c r="G73" s="97"/>
      <c r="H73" s="97"/>
      <c r="I73" s="97"/>
      <c r="J73" s="97"/>
      <c r="K73" s="97"/>
      <c r="L73" s="97"/>
      <c r="M73" s="97"/>
      <c r="N73" s="97"/>
      <c r="O73" s="98"/>
    </row>
    <row r="74" spans="1:15">
      <c r="A74" s="99" t="s">
        <v>98</v>
      </c>
      <c r="B74" s="100"/>
      <c r="C74" s="100"/>
      <c r="D74" s="100"/>
      <c r="E74" s="100"/>
      <c r="F74" s="100"/>
      <c r="G74" s="100"/>
      <c r="H74" s="100"/>
      <c r="I74" s="100"/>
      <c r="J74" s="100"/>
      <c r="K74" s="100"/>
      <c r="L74" s="100"/>
      <c r="M74" s="100"/>
      <c r="N74" s="100"/>
      <c r="O74" s="101"/>
    </row>
    <row r="75" spans="1:15" ht="26.25" customHeight="1">
      <c r="A75" s="102" t="s">
        <v>108</v>
      </c>
      <c r="B75" s="103"/>
      <c r="C75" s="103"/>
      <c r="D75" s="103"/>
      <c r="E75" s="103"/>
      <c r="F75" s="103"/>
      <c r="G75" s="103"/>
      <c r="H75" s="103"/>
      <c r="I75" s="103"/>
      <c r="J75" s="103"/>
      <c r="K75" s="103"/>
      <c r="L75" s="103"/>
      <c r="M75" s="103"/>
      <c r="N75" s="103"/>
      <c r="O75" s="104"/>
    </row>
  </sheetData>
  <mergeCells count="48">
    <mergeCell ref="A73:O73"/>
    <mergeCell ref="A74:O74"/>
    <mergeCell ref="A75:O75"/>
    <mergeCell ref="D3:D4"/>
    <mergeCell ref="A72:O72"/>
    <mergeCell ref="A62:O62"/>
    <mergeCell ref="N56:O56"/>
    <mergeCell ref="A59:O59"/>
    <mergeCell ref="A70:O70"/>
    <mergeCell ref="A60:O60"/>
    <mergeCell ref="H56:I56"/>
    <mergeCell ref="J56:K56"/>
    <mergeCell ref="L56:M56"/>
    <mergeCell ref="A56:C56"/>
    <mergeCell ref="E56:G56"/>
    <mergeCell ref="L57:M57"/>
    <mergeCell ref="N57:O57"/>
    <mergeCell ref="A58:O58"/>
    <mergeCell ref="N54:O55"/>
    <mergeCell ref="E55:I55"/>
    <mergeCell ref="J55:M55"/>
    <mergeCell ref="A57:C57"/>
    <mergeCell ref="E57:G57"/>
    <mergeCell ref="H57:I57"/>
    <mergeCell ref="J57:K57"/>
    <mergeCell ref="A69:O69"/>
    <mergeCell ref="A63:O63"/>
    <mergeCell ref="A64:O64"/>
    <mergeCell ref="A65:O65"/>
    <mergeCell ref="A66:O66"/>
    <mergeCell ref="A67:O67"/>
    <mergeCell ref="A68:O68"/>
    <mergeCell ref="A61:O61"/>
    <mergeCell ref="A71:O71"/>
    <mergeCell ref="A54:C55"/>
    <mergeCell ref="A1:O1"/>
    <mergeCell ref="A2:O2"/>
    <mergeCell ref="C3:C4"/>
    <mergeCell ref="E3:E4"/>
    <mergeCell ref="F3:G4"/>
    <mergeCell ref="H3:H4"/>
    <mergeCell ref="I3:J4"/>
    <mergeCell ref="K3:K4"/>
    <mergeCell ref="L3:M4"/>
    <mergeCell ref="B3:B4"/>
    <mergeCell ref="A3:A4"/>
    <mergeCell ref="N3:O3"/>
    <mergeCell ref="E54:M54"/>
  </mergeCells>
  <printOptions horizontalCentered="1" verticalCentered="1"/>
  <pageMargins left="0" right="0" top="0" bottom="0" header="0" footer="0"/>
  <pageSetup paperSize="9" scale="38" orientation="portrait" r:id="rId1"/>
  <ignoredErrors>
    <ignoredError sqref="J23 J20 J36 J42 J47 J45"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sanayi</vt:lpstr>
    </vt:vector>
  </TitlesOfParts>
  <Company>teknik yayıncılık tanıtım a.ş</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mt</cp:lastModifiedBy>
  <cp:lastPrinted>2020-02-13T12:58:23Z</cp:lastPrinted>
  <dcterms:created xsi:type="dcterms:W3CDTF">2005-09-07T09:12:33Z</dcterms:created>
  <dcterms:modified xsi:type="dcterms:W3CDTF">2022-11-03T14:31:51Z</dcterms:modified>
</cp:coreProperties>
</file>